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" ContentType="image/t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User\YandexDisk\Документы\WKSF\Документы ВАГСК\Протоколы\2021\"/>
    </mc:Choice>
  </mc:AlternateContent>
  <bookViews>
    <workbookView xWindow="0" yWindow="0" windowWidth="38400" windowHeight="17730"/>
  </bookViews>
  <sheets>
    <sheet name="Протокол" sheetId="2" r:id="rId1"/>
  </sheets>
  <calcPr calcId="162913"/>
  <fileRecoveryPr repairLoad="1"/>
</workbook>
</file>

<file path=xl/calcChain.xml><?xml version="1.0" encoding="utf-8"?>
<calcChain xmlns="http://schemas.openxmlformats.org/spreadsheetml/2006/main">
  <c r="Q68" i="2" l="1"/>
  <c r="Q67" i="2"/>
  <c r="Q65" i="2"/>
  <c r="Q64" i="2"/>
  <c r="P63" i="2"/>
  <c r="Q63" i="2" s="1"/>
  <c r="P62" i="2"/>
  <c r="Q62" i="2" s="1"/>
  <c r="P61" i="2"/>
  <c r="Q61" i="2" s="1"/>
  <c r="Q60" i="2"/>
  <c r="Q59" i="2"/>
  <c r="Q58" i="2"/>
  <c r="Q57" i="2"/>
  <c r="Q56" i="2"/>
  <c r="Q55" i="2"/>
  <c r="P55" i="2"/>
  <c r="P54" i="2"/>
  <c r="Q54" i="2" s="1"/>
  <c r="P53" i="2"/>
  <c r="Q53" i="2" s="1"/>
  <c r="Q52" i="2"/>
  <c r="P51" i="2"/>
  <c r="Q51" i="2" s="1"/>
  <c r="Q50" i="2"/>
  <c r="P49" i="2"/>
  <c r="Q49" i="2" s="1"/>
  <c r="O44" i="2"/>
  <c r="O43" i="2"/>
  <c r="O41" i="2"/>
  <c r="O40" i="2"/>
  <c r="O39" i="2"/>
  <c r="O35" i="2"/>
  <c r="O34" i="2"/>
  <c r="O33" i="2"/>
  <c r="O32" i="2"/>
  <c r="O31" i="2"/>
  <c r="O30" i="2"/>
  <c r="O29" i="2"/>
  <c r="Q27" i="2"/>
  <c r="O27" i="2"/>
  <c r="O26" i="2"/>
  <c r="O25" i="2"/>
  <c r="O24" i="2"/>
  <c r="O23" i="2"/>
  <c r="O22" i="2"/>
  <c r="Q18" i="2"/>
  <c r="Q17" i="2"/>
  <c r="Q14" i="2"/>
  <c r="Q13" i="2"/>
  <c r="Q12" i="2"/>
  <c r="Q11" i="2"/>
  <c r="Q10" i="2"/>
  <c r="Q9" i="2"/>
</calcChain>
</file>

<file path=xl/sharedStrings.xml><?xml version="1.0" encoding="utf-8"?>
<sst xmlns="http://schemas.openxmlformats.org/spreadsheetml/2006/main" count="354" uniqueCount="142">
  <si>
    <t>Этап серии Гран-При «Морской Бой»                                             по гиревому спорту среди клубов</t>
  </si>
  <si>
    <t>07-08 августа  2021 , Республика Крым.</t>
  </si>
  <si>
    <t>Возрастная группа</t>
  </si>
  <si>
    <t>№</t>
  </si>
  <si>
    <t>Ф. И. О.</t>
  </si>
  <si>
    <t>Команда</t>
  </si>
  <si>
    <t>год рождения</t>
  </si>
  <si>
    <t>Возраст</t>
  </si>
  <si>
    <t>Разряд звание</t>
  </si>
  <si>
    <t>Личн.    Вес</t>
  </si>
  <si>
    <t>Весовая категория</t>
  </si>
  <si>
    <t>Вес гирь</t>
  </si>
  <si>
    <t>Количество гирь</t>
  </si>
  <si>
    <t>Время</t>
  </si>
  <si>
    <t>Кол-во подъемов</t>
  </si>
  <si>
    <t>Результат коэфф./очки</t>
  </si>
  <si>
    <t>Жонглирование обратный бросок</t>
  </si>
  <si>
    <t>Тренер</t>
  </si>
  <si>
    <t>мин.</t>
  </si>
  <si>
    <t>тол. Jerk</t>
  </si>
  <si>
    <t>рывок Snatch</t>
  </si>
  <si>
    <t>ДЦ</t>
  </si>
  <si>
    <t>Марафон, Marathon</t>
  </si>
  <si>
    <t>30 мин</t>
  </si>
  <si>
    <t>Мужчины</t>
  </si>
  <si>
    <t>М</t>
  </si>
  <si>
    <t>1</t>
  </si>
  <si>
    <t>Сердюков Дмитрий</t>
  </si>
  <si>
    <t>78+</t>
  </si>
  <si>
    <t>24</t>
  </si>
  <si>
    <t>351</t>
  </si>
  <si>
    <t>до 12 л</t>
  </si>
  <si>
    <t>Ежов Арсений</t>
  </si>
  <si>
    <t>ID team</t>
  </si>
  <si>
    <t>абс</t>
  </si>
  <si>
    <t>6</t>
  </si>
  <si>
    <t>455</t>
  </si>
  <si>
    <t>Рачинский Егор</t>
  </si>
  <si>
    <t>Большой Куш</t>
  </si>
  <si>
    <t>328</t>
  </si>
  <si>
    <t>ПОДА до 18 л</t>
  </si>
  <si>
    <t>Манеев Пётр</t>
  </si>
  <si>
    <t>436</t>
  </si>
  <si>
    <t>Якушов Андрей</t>
  </si>
  <si>
    <t>до 18</t>
  </si>
  <si>
    <t>Яковлев Даниил</t>
  </si>
  <si>
    <t>333</t>
  </si>
  <si>
    <t>Зарбеев Тимур</t>
  </si>
  <si>
    <t>Женщины</t>
  </si>
  <si>
    <t>Ж</t>
  </si>
  <si>
    <t>Делявирова Галина</t>
  </si>
  <si>
    <t>68+</t>
  </si>
  <si>
    <t>16</t>
  </si>
  <si>
    <t>337</t>
  </si>
  <si>
    <t>Денисова Любовь</t>
  </si>
  <si>
    <t>68</t>
  </si>
  <si>
    <t>12</t>
  </si>
  <si>
    <t>Длинный цикл</t>
  </si>
  <si>
    <t>Место</t>
  </si>
  <si>
    <t>Ф. И. О. (Name)</t>
  </si>
  <si>
    <t>Команда (Team)</t>
  </si>
  <si>
    <t>дата рождения</t>
  </si>
  <si>
    <t>разряд</t>
  </si>
  <si>
    <t xml:space="preserve">Вес </t>
  </si>
  <si>
    <t>вес гирь</t>
  </si>
  <si>
    <t>Результат                                                                      (Result) ОЧКИ</t>
  </si>
  <si>
    <t>53</t>
  </si>
  <si>
    <t>6+6</t>
  </si>
  <si>
    <t>2</t>
  </si>
  <si>
    <t>Манеев Иван</t>
  </si>
  <si>
    <t>4</t>
  </si>
  <si>
    <t>Артюхов Матвей</t>
  </si>
  <si>
    <t>Ткаченко Александр</t>
  </si>
  <si>
    <t>95</t>
  </si>
  <si>
    <t>20+20</t>
  </si>
  <si>
    <t>51-60</t>
  </si>
  <si>
    <t>Сальников Владимир</t>
  </si>
  <si>
    <t>24+24</t>
  </si>
  <si>
    <t>Манеева Мария</t>
  </si>
  <si>
    <t>Морозова Дарья</t>
  </si>
  <si>
    <t>3</t>
  </si>
  <si>
    <t>Артюхова Варвара</t>
  </si>
  <si>
    <t>Савлова Виктория</t>
  </si>
  <si>
    <t>73+</t>
  </si>
  <si>
    <t>12+12</t>
  </si>
  <si>
    <t>35-44</t>
  </si>
  <si>
    <t>Сергеева Вера</t>
  </si>
  <si>
    <t>63</t>
  </si>
  <si>
    <t>Клюева Юлия</t>
  </si>
  <si>
    <t>10</t>
  </si>
  <si>
    <t>Ремми Анна</t>
  </si>
  <si>
    <t>8+8</t>
  </si>
  <si>
    <t>5</t>
  </si>
  <si>
    <t>Армейский рывок</t>
  </si>
  <si>
    <t>Спрт. Разряд (Sport Rank)</t>
  </si>
  <si>
    <t>Личный вес (Body Weight)</t>
  </si>
  <si>
    <t>Вес гири (KB Weight)</t>
  </si>
  <si>
    <t>40-50</t>
  </si>
  <si>
    <t>Челбаков Евгений</t>
  </si>
  <si>
    <t>105+</t>
  </si>
  <si>
    <t>Шанин Александр</t>
  </si>
  <si>
    <t>Данилюк Светлана</t>
  </si>
  <si>
    <t>Svetlana Daniluk team</t>
  </si>
  <si>
    <t>Двоеборье</t>
  </si>
  <si>
    <t>Вес гирь (KB Weight)</t>
  </si>
  <si>
    <t>Результат (Result)</t>
  </si>
  <si>
    <t>тол. (Jerk)</t>
  </si>
  <si>
    <t>рывок (Snatch)</t>
  </si>
  <si>
    <t>сумма</t>
  </si>
  <si>
    <t>Арифулин Вячеслав</t>
  </si>
  <si>
    <t>Владимирская область</t>
  </si>
  <si>
    <t>Голиков Иван</t>
  </si>
  <si>
    <t>4+4</t>
  </si>
  <si>
    <t>Арифулин Владислав</t>
  </si>
  <si>
    <t>Морозов Максим</t>
  </si>
  <si>
    <t>85+</t>
  </si>
  <si>
    <t>Коншин Валерий</t>
  </si>
  <si>
    <t>85</t>
  </si>
  <si>
    <t>Яцунов Антон</t>
  </si>
  <si>
    <t>105</t>
  </si>
  <si>
    <t>Шерягин Евгений</t>
  </si>
  <si>
    <t>78</t>
  </si>
  <si>
    <t>32+32</t>
  </si>
  <si>
    <t>Денисов Иван</t>
  </si>
  <si>
    <t>Сошников Никита</t>
  </si>
  <si>
    <t>28</t>
  </si>
  <si>
    <t>Чихачев Антон</t>
  </si>
  <si>
    <t>ВАС</t>
  </si>
  <si>
    <t>73</t>
  </si>
  <si>
    <t>Шамара Леонард</t>
  </si>
  <si>
    <t>Москва</t>
  </si>
  <si>
    <t>Арифулин Александр</t>
  </si>
  <si>
    <t>Голиков Сергей</t>
  </si>
  <si>
    <t>16+16</t>
  </si>
  <si>
    <t>95+</t>
  </si>
  <si>
    <t>Евдокимова Елизавета</t>
  </si>
  <si>
    <t>20</t>
  </si>
  <si>
    <t>Сморчкова Алена</t>
  </si>
  <si>
    <t xml:space="preserve">Секретарь соревнований </t>
  </si>
  <si>
    <t>Рачинская Е.И.</t>
  </si>
  <si>
    <t>Главный судья соревнований</t>
  </si>
  <si>
    <t>Рачинский С.А.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</si>
</sst>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&quot;.&quot;mm&quot;.&quot;yy"/>
    <numFmt numFmtId="165" formatCode="0.000"/>
    <numFmt numFmtId="166" formatCode="#,##0.000"/>
    <numFmt numFmtId="167" formatCode="dd\.mm\.yyyy"/>
    <numFmt numFmtId="168" formatCode="[m]"/>
    <numFmt numFmtId="169" formatCode="d\.mm\.yyyy"/>
  </numFmts>
  <fonts count="19">
    <font>
      <sz val="10"/>
      <color indexed="8"/>
      <name val="Helvetica Neue"/>
    </font>
    <font>
      <u/>
      <sz val="20"/>
      <color indexed="8"/>
      <name val="Arial"/>
    </font>
    <font>
      <b/>
      <sz val="38"/>
      <color indexed="8"/>
      <name val="Arial"/>
    </font>
    <font>
      <sz val="24"/>
      <color indexed="8"/>
      <name val="Constantia"/>
    </font>
    <font>
      <b/>
      <sz val="18"/>
      <color indexed="8"/>
      <name val="Calibri"/>
    </font>
    <font>
      <b/>
      <sz val="22"/>
      <color indexed="8"/>
      <name val="Calibri"/>
    </font>
    <font>
      <b/>
      <sz val="22"/>
      <color indexed="16"/>
      <name val="Constantia"/>
    </font>
    <font>
      <b/>
      <sz val="20"/>
      <color indexed="8"/>
      <name val="Calibri"/>
    </font>
    <font>
      <sz val="24"/>
      <color indexed="8"/>
      <name val="Calibri"/>
    </font>
    <font>
      <b/>
      <sz val="24"/>
      <color indexed="8"/>
      <name val="Calibri"/>
    </font>
    <font>
      <b/>
      <sz val="12"/>
      <color indexed="8"/>
      <name val="Calibri"/>
    </font>
    <font>
      <b/>
      <sz val="16"/>
      <color indexed="8"/>
      <name val="Calibri"/>
    </font>
    <font>
      <b/>
      <sz val="22"/>
      <color indexed="8"/>
      <name val="Constantia"/>
    </font>
    <font>
      <b/>
      <sz val="24"/>
      <color indexed="8"/>
      <name val="Constantia"/>
    </font>
    <font>
      <sz val="22"/>
      <color indexed="8"/>
      <name val="Calibri"/>
    </font>
    <font>
      <sz val="18"/>
      <color indexed="8"/>
      <name val="Calibri"/>
    </font>
    <font>
      <i/>
      <sz val="18"/>
      <color indexed="8"/>
      <name val="Calibri"/>
    </font>
    <font>
      <b/>
      <sz val="18"/>
      <color indexed="8"/>
      <name val="Helvetica Neue"/>
    </font>
    <font>
      <b/>
      <sz val="18"/>
      <color indexed="8"/>
      <name val="Trebuchet MS"/>
    </font>
  </fonts>
  <fills count="9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</fills>
  <borders count="30">
    <border>
      <left/>
      <right/>
      <top/>
      <bottom/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13"/>
      </left>
      <right style="thin">
        <color indexed="13"/>
      </right>
      <top/>
      <bottom style="thin">
        <color indexed="8"/>
      </bottom>
      <diagonal/>
    </border>
    <border>
      <left style="thin">
        <color indexed="13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3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  <border>
      <left style="thin">
        <color indexed="13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28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7" xfId="0" applyFont="1" applyFill="1" applyBorder="1" applyAlignment="1"/>
    <xf numFmtId="0" fontId="0" fillId="2" borderId="1" xfId="0" applyFont="1" applyFill="1" applyBorder="1" applyAlignment="1"/>
    <xf numFmtId="0" fontId="1" fillId="2" borderId="2" xfId="0" applyFont="1" applyFill="1" applyBorder="1" applyAlignment="1">
      <alignment horizontal="left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top" wrapText="1"/>
    </xf>
    <xf numFmtId="0" fontId="0" fillId="2" borderId="9" xfId="0" applyFont="1" applyFill="1" applyBorder="1" applyAlignment="1"/>
    <xf numFmtId="0" fontId="0" fillId="2" borderId="4" xfId="0" applyFont="1" applyFill="1" applyBorder="1" applyAlignment="1"/>
    <xf numFmtId="0" fontId="0" fillId="2" borderId="5" xfId="0" applyFont="1" applyFill="1" applyBorder="1" applyAlignment="1"/>
    <xf numFmtId="0" fontId="0" fillId="2" borderId="6" xfId="0" applyFont="1" applyFill="1" applyBorder="1" applyAlignment="1">
      <alignment horizontal="center" vertical="top" wrapText="1"/>
    </xf>
    <xf numFmtId="0" fontId="0" fillId="2" borderId="10" xfId="0" applyFont="1" applyFill="1" applyBorder="1" applyAlignment="1"/>
    <xf numFmtId="0" fontId="0" fillId="2" borderId="11" xfId="0" applyFont="1" applyFill="1" applyBorder="1" applyAlignment="1"/>
    <xf numFmtId="0" fontId="0" fillId="2" borderId="12" xfId="0" applyFont="1" applyFill="1" applyBorder="1" applyAlignment="1"/>
    <xf numFmtId="49" fontId="3" fillId="2" borderId="12" xfId="0" applyNumberFormat="1" applyFont="1" applyFill="1" applyBorder="1" applyAlignment="1">
      <alignment horizontal="center" vertical="center"/>
    </xf>
    <xf numFmtId="0" fontId="0" fillId="2" borderId="13" xfId="0" applyFont="1" applyFill="1" applyBorder="1" applyAlignment="1">
      <alignment horizontal="center" vertical="top" wrapText="1"/>
    </xf>
    <xf numFmtId="49" fontId="4" fillId="2" borderId="14" xfId="0" applyNumberFormat="1" applyFont="1" applyFill="1" applyBorder="1" applyAlignment="1">
      <alignment horizontal="center" vertical="center" wrapText="1"/>
    </xf>
    <xf numFmtId="49" fontId="5" fillId="2" borderId="14" xfId="0" applyNumberFormat="1" applyFont="1" applyFill="1" applyBorder="1" applyAlignment="1">
      <alignment horizontal="center" vertical="center" wrapText="1"/>
    </xf>
    <xf numFmtId="49" fontId="5" fillId="2" borderId="14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49" fontId="7" fillId="2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vertical="top" wrapText="1"/>
    </xf>
    <xf numFmtId="49" fontId="12" fillId="3" borderId="14" xfId="0" applyNumberFormat="1" applyFont="1" applyFill="1" applyBorder="1" applyAlignment="1">
      <alignment horizontal="center" vertical="center"/>
    </xf>
    <xf numFmtId="49" fontId="14" fillId="4" borderId="14" xfId="0" applyNumberFormat="1" applyFont="1" applyFill="1" applyBorder="1" applyAlignment="1">
      <alignment horizontal="center" vertical="center"/>
    </xf>
    <xf numFmtId="49" fontId="7" fillId="2" borderId="14" xfId="0" applyNumberFormat="1" applyFont="1" applyFill="1" applyBorder="1" applyAlignment="1">
      <alignment horizontal="left" vertical="center"/>
    </xf>
    <xf numFmtId="49" fontId="15" fillId="2" borderId="14" xfId="0" applyNumberFormat="1" applyFont="1" applyFill="1" applyBorder="1" applyAlignment="1">
      <alignment horizontal="center" vertical="center" wrapText="1"/>
    </xf>
    <xf numFmtId="164" fontId="15" fillId="2" borderId="14" xfId="0" applyNumberFormat="1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49" fontId="15" fillId="2" borderId="14" xfId="0" applyNumberFormat="1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vertical="center" wrapText="1"/>
    </xf>
    <xf numFmtId="49" fontId="4" fillId="5" borderId="14" xfId="0" applyNumberFormat="1" applyFont="1" applyFill="1" applyBorder="1" applyAlignment="1">
      <alignment horizontal="center" vertical="center" wrapText="1"/>
    </xf>
    <xf numFmtId="49" fontId="4" fillId="6" borderId="14" xfId="0" applyNumberFormat="1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left" vertical="center"/>
    </xf>
    <xf numFmtId="165" fontId="15" fillId="2" borderId="14" xfId="0" applyNumberFormat="1" applyFont="1" applyFill="1" applyBorder="1" applyAlignment="1">
      <alignment horizontal="center" vertical="center" wrapText="1"/>
    </xf>
    <xf numFmtId="0" fontId="15" fillId="7" borderId="14" xfId="0" applyNumberFormat="1" applyFont="1" applyFill="1" applyBorder="1" applyAlignment="1">
      <alignment horizontal="center" vertical="center" wrapText="1"/>
    </xf>
    <xf numFmtId="49" fontId="4" fillId="8" borderId="14" xfId="0" applyNumberFormat="1" applyFont="1" applyFill="1" applyBorder="1" applyAlignment="1">
      <alignment horizontal="center" vertical="center" wrapText="1"/>
    </xf>
    <xf numFmtId="0" fontId="16" fillId="2" borderId="14" xfId="0" applyNumberFormat="1" applyFont="1" applyFill="1" applyBorder="1" applyAlignment="1">
      <alignment horizontal="center" vertical="center" wrapText="1"/>
    </xf>
    <xf numFmtId="0" fontId="15" fillId="2" borderId="14" xfId="0" applyNumberFormat="1" applyFont="1" applyFill="1" applyBorder="1" applyAlignment="1">
      <alignment horizontal="center" vertical="center" wrapText="1"/>
    </xf>
    <xf numFmtId="166" fontId="15" fillId="2" borderId="14" xfId="0" applyNumberFormat="1" applyFont="1" applyFill="1" applyBorder="1" applyAlignment="1">
      <alignment horizontal="center" vertical="center"/>
    </xf>
    <xf numFmtId="0" fontId="15" fillId="2" borderId="14" xfId="0" applyNumberFormat="1" applyFont="1" applyFill="1" applyBorder="1" applyAlignment="1">
      <alignment horizontal="center" vertical="center"/>
    </xf>
    <xf numFmtId="165" fontId="15" fillId="2" borderId="14" xfId="0" applyNumberFormat="1" applyFont="1" applyFill="1" applyBorder="1" applyAlignment="1">
      <alignment horizontal="center" vertical="center"/>
    </xf>
    <xf numFmtId="0" fontId="4" fillId="8" borderId="14" xfId="0" applyNumberFormat="1" applyFont="1" applyFill="1" applyBorder="1" applyAlignment="1">
      <alignment horizontal="center" vertical="center" wrapText="1"/>
    </xf>
    <xf numFmtId="0" fontId="4" fillId="6" borderId="14" xfId="0" applyNumberFormat="1" applyFont="1" applyFill="1" applyBorder="1" applyAlignment="1">
      <alignment horizontal="center" vertical="center" wrapText="1"/>
    </xf>
    <xf numFmtId="0" fontId="15" fillId="7" borderId="14" xfId="0" applyFont="1" applyFill="1" applyBorder="1" applyAlignment="1">
      <alignment horizontal="center" vertical="center" wrapText="1"/>
    </xf>
    <xf numFmtId="167" fontId="15" fillId="2" borderId="14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15" fillId="2" borderId="14" xfId="0" applyFont="1" applyFill="1" applyBorder="1" applyAlignment="1"/>
    <xf numFmtId="0" fontId="0" fillId="2" borderId="15" xfId="0" applyFont="1" applyFill="1" applyBorder="1" applyAlignment="1">
      <alignment horizontal="center" vertical="top" wrapText="1"/>
    </xf>
    <xf numFmtId="49" fontId="7" fillId="2" borderId="1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horizontal="center" vertical="center"/>
    </xf>
    <xf numFmtId="168" fontId="4" fillId="2" borderId="14" xfId="0" applyNumberFormat="1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top" wrapText="1"/>
    </xf>
    <xf numFmtId="0" fontId="15" fillId="2" borderId="14" xfId="0" applyFont="1" applyFill="1" applyBorder="1" applyAlignment="1">
      <alignment vertical="top" wrapText="1"/>
    </xf>
    <xf numFmtId="169" fontId="15" fillId="2" borderId="14" xfId="0" applyNumberFormat="1" applyFont="1" applyFill="1" applyBorder="1" applyAlignment="1">
      <alignment horizontal="center" vertical="center"/>
    </xf>
    <xf numFmtId="0" fontId="15" fillId="7" borderId="14" xfId="0" applyNumberFormat="1" applyFont="1" applyFill="1" applyBorder="1" applyAlignment="1">
      <alignment horizontal="center" vertical="center"/>
    </xf>
    <xf numFmtId="0" fontId="4" fillId="8" borderId="14" xfId="0" applyNumberFormat="1" applyFont="1" applyFill="1" applyBorder="1" applyAlignment="1">
      <alignment horizontal="center" vertical="center"/>
    </xf>
    <xf numFmtId="1" fontId="15" fillId="2" borderId="14" xfId="0" applyNumberFormat="1" applyFont="1" applyFill="1" applyBorder="1" applyAlignment="1">
      <alignment horizontal="center" vertical="center" wrapText="1"/>
    </xf>
    <xf numFmtId="49" fontId="15" fillId="7" borderId="14" xfId="0" applyNumberFormat="1" applyFont="1" applyFill="1" applyBorder="1" applyAlignment="1">
      <alignment horizontal="center" vertical="center"/>
    </xf>
    <xf numFmtId="49" fontId="5" fillId="3" borderId="14" xfId="0" applyNumberFormat="1" applyFont="1" applyFill="1" applyBorder="1" applyAlignment="1">
      <alignment horizontal="center" vertical="center" wrapText="1"/>
    </xf>
    <xf numFmtId="0" fontId="4" fillId="2" borderId="14" xfId="0" applyFont="1" applyFill="1" applyBorder="1" applyAlignment="1"/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center" wrapText="1"/>
    </xf>
    <xf numFmtId="164" fontId="15" fillId="2" borderId="14" xfId="0" applyNumberFormat="1" applyFont="1" applyFill="1" applyBorder="1" applyAlignment="1">
      <alignment horizontal="center" vertical="center" wrapText="1"/>
    </xf>
    <xf numFmtId="0" fontId="16" fillId="2" borderId="14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left" vertical="center"/>
    </xf>
    <xf numFmtId="0" fontId="0" fillId="2" borderId="18" xfId="0" applyFont="1" applyFill="1" applyBorder="1" applyAlignment="1">
      <alignment vertical="top" wrapText="1"/>
    </xf>
    <xf numFmtId="49" fontId="4" fillId="2" borderId="14" xfId="0" applyNumberFormat="1" applyFont="1" applyFill="1" applyBorder="1" applyAlignment="1">
      <alignment horizontal="center" wrapText="1"/>
    </xf>
    <xf numFmtId="0" fontId="0" fillId="2" borderId="19" xfId="0" applyFont="1" applyFill="1" applyBorder="1" applyAlignment="1">
      <alignment horizontal="center" vertical="top" wrapText="1"/>
    </xf>
    <xf numFmtId="0" fontId="0" fillId="2" borderId="20" xfId="0" applyFont="1" applyFill="1" applyBorder="1" applyAlignment="1">
      <alignment vertical="top" wrapText="1"/>
    </xf>
    <xf numFmtId="0" fontId="0" fillId="2" borderId="21" xfId="0" applyFont="1" applyFill="1" applyBorder="1" applyAlignment="1">
      <alignment horizontal="center" vertical="top" wrapText="1"/>
    </xf>
    <xf numFmtId="0" fontId="0" fillId="2" borderId="22" xfId="0" applyFont="1" applyFill="1" applyBorder="1" applyAlignment="1">
      <alignment vertical="top" wrapText="1"/>
    </xf>
    <xf numFmtId="0" fontId="4" fillId="2" borderId="14" xfId="0" applyNumberFormat="1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left" vertical="center" wrapText="1" readingOrder="1"/>
    </xf>
    <xf numFmtId="0" fontId="17" fillId="8" borderId="14" xfId="0" applyNumberFormat="1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vertical="top" wrapText="1"/>
    </xf>
    <xf numFmtId="0" fontId="4" fillId="2" borderId="24" xfId="0" applyFont="1" applyFill="1" applyBorder="1" applyAlignment="1">
      <alignment vertical="center" wrapText="1"/>
    </xf>
    <xf numFmtId="0" fontId="0" fillId="2" borderId="25" xfId="0" applyFont="1" applyFill="1" applyBorder="1" applyAlignment="1">
      <alignment vertical="top" wrapText="1"/>
    </xf>
    <xf numFmtId="0" fontId="15" fillId="8" borderId="14" xfId="0" applyNumberFormat="1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vertical="top" wrapText="1"/>
    </xf>
    <xf numFmtId="0" fontId="18" fillId="8" borderId="14" xfId="0" applyNumberFormat="1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vertical="top" wrapText="1"/>
    </xf>
    <xf numFmtId="166" fontId="15" fillId="2" borderId="14" xfId="0" applyNumberFormat="1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49" fontId="15" fillId="2" borderId="28" xfId="0" applyNumberFormat="1" applyFont="1" applyFill="1" applyBorder="1" applyAlignment="1">
      <alignment horizontal="left" vertical="center" wrapText="1"/>
    </xf>
    <xf numFmtId="49" fontId="15" fillId="2" borderId="29" xfId="0" applyNumberFormat="1" applyFont="1" applyFill="1" applyBorder="1" applyAlignment="1">
      <alignment horizontal="center" vertical="center" wrapText="1"/>
    </xf>
    <xf numFmtId="49" fontId="15" fillId="2" borderId="29" xfId="0" applyNumberFormat="1" applyFont="1" applyFill="1" applyBorder="1" applyAlignment="1">
      <alignment horizontal="center" vertical="center"/>
    </xf>
    <xf numFmtId="49" fontId="15" fillId="2" borderId="29" xfId="0" applyNumberFormat="1" applyFont="1" applyFill="1" applyBorder="1" applyAlignment="1">
      <alignment horizontal="left" vertical="center"/>
    </xf>
    <xf numFmtId="0" fontId="15" fillId="2" borderId="29" xfId="0" applyFont="1" applyFill="1" applyBorder="1" applyAlignment="1">
      <alignment vertical="top" wrapText="1"/>
    </xf>
    <xf numFmtId="168" fontId="4" fillId="2" borderId="29" xfId="0" applyNumberFormat="1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vertical="top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vertical="top" wrapText="1"/>
    </xf>
    <xf numFmtId="49" fontId="15" fillId="2" borderId="29" xfId="0" applyNumberFormat="1" applyFont="1" applyFill="1" applyBorder="1" applyAlignment="1">
      <alignment horizontal="left" vertical="center" wrapText="1"/>
    </xf>
    <xf numFmtId="49" fontId="15" fillId="2" borderId="29" xfId="0" applyNumberFormat="1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vertical="top" wrapText="1"/>
    </xf>
    <xf numFmtId="49" fontId="5" fillId="2" borderId="14" xfId="0" applyNumberFormat="1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vertical="top" wrapText="1"/>
    </xf>
    <xf numFmtId="0" fontId="7" fillId="2" borderId="14" xfId="0" applyFont="1" applyFill="1" applyBorder="1" applyAlignment="1">
      <alignment horizontal="center"/>
    </xf>
    <xf numFmtId="0" fontId="0" fillId="2" borderId="14" xfId="0" applyFont="1" applyFill="1" applyBorder="1" applyAlignment="1"/>
    <xf numFmtId="0" fontId="8" fillId="2" borderId="14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 wrapText="1"/>
    </xf>
    <xf numFmtId="0" fontId="11" fillId="2" borderId="14" xfId="0" applyFont="1" applyFill="1" applyBorder="1" applyAlignment="1">
      <alignment horizontal="center" wrapText="1"/>
    </xf>
    <xf numFmtId="49" fontId="7" fillId="2" borderId="14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/>
    </xf>
    <xf numFmtId="49" fontId="14" fillId="4" borderId="14" xfId="0" applyNumberFormat="1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 vertical="center" wrapText="1"/>
    </xf>
    <xf numFmtId="49" fontId="4" fillId="2" borderId="14" xfId="0" applyNumberFormat="1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49" fontId="4" fillId="2" borderId="14" xfId="0" applyNumberFormat="1" applyFont="1" applyFill="1" applyBorder="1" applyAlignment="1">
      <alignment horizontal="center" wrapText="1"/>
    </xf>
    <xf numFmtId="0" fontId="15" fillId="2" borderId="14" xfId="0" applyFont="1" applyFill="1" applyBorder="1" applyAlignment="1">
      <alignment vertical="top" wrapText="1"/>
    </xf>
    <xf numFmtId="49" fontId="4" fillId="2" borderId="14" xfId="0" applyNumberFormat="1" applyFont="1" applyFill="1" applyBorder="1" applyAlignment="1">
      <alignment horizontal="center" vertical="center"/>
    </xf>
    <xf numFmtId="0" fontId="15" fillId="2" borderId="14" xfId="0" applyFont="1" applyFill="1" applyBorder="1" applyAlignment="1"/>
    <xf numFmtId="0" fontId="4" fillId="2" borderId="14" xfId="0" applyFont="1" applyFill="1" applyBorder="1" applyAlignment="1">
      <alignment horizontal="center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49" fontId="7" fillId="2" borderId="14" xfId="0" applyNumberFormat="1" applyFont="1" applyFill="1" applyBorder="1" applyAlignment="1">
      <alignment horizontal="center" vertical="center" wrapText="1"/>
    </xf>
    <xf numFmtId="49" fontId="4" fillId="2" borderId="14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5E88B1"/>
      <rgbColor rgb="FFEEF3F4"/>
      <rgbColor rgb="FFFF0000"/>
      <rgbColor rgb="FFA5D5E2"/>
      <rgbColor rgb="FFFFFF00"/>
      <rgbColor rgb="FFFCF098"/>
      <rgbColor rgb="FFF7AFD3"/>
      <rgbColor rgb="FFFBCAA2"/>
      <rgbColor rgb="FF7FD0FF"/>
      <rgbColor rgb="FFDDDDDD"/>
      <rgbColor rgb="FFB0EB9A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ti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108860</xdr:colOff>
      <xdr:row>0</xdr:row>
      <xdr:rowOff>76200</xdr:rowOff>
    </xdr:from>
    <xdr:to>
      <xdr:col>2</xdr:col>
      <xdr:colOff>759891</xdr:colOff>
      <xdr:row>2</xdr:row>
      <xdr:rowOff>307975</xdr:rowOff>
    </xdr:to>
    <xdr:pic>
      <xdr:nvPicPr>
        <xdr:cNvPr id="2" name="wakc-1.pdf" descr="wakc-1.pdf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213760" y="76200"/>
          <a:ext cx="1374932" cy="1403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965284</xdr:colOff>
      <xdr:row>0</xdr:row>
      <xdr:rowOff>154317</xdr:rowOff>
    </xdr:from>
    <xdr:to>
      <xdr:col>2</xdr:col>
      <xdr:colOff>2373309</xdr:colOff>
      <xdr:row>2</xdr:row>
      <xdr:rowOff>320667</xdr:rowOff>
    </xdr:to>
    <xdr:pic>
      <xdr:nvPicPr>
        <xdr:cNvPr id="3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794084" y="154316"/>
          <a:ext cx="1408026" cy="13379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14</xdr:col>
      <xdr:colOff>786804</xdr:colOff>
      <xdr:row>0</xdr:row>
      <xdr:rowOff>0</xdr:rowOff>
    </xdr:from>
    <xdr:to>
      <xdr:col>16</xdr:col>
      <xdr:colOff>659776</xdr:colOff>
      <xdr:row>2</xdr:row>
      <xdr:rowOff>367920</xdr:rowOff>
    </xdr:to>
    <xdr:pic>
      <xdr:nvPicPr>
        <xdr:cNvPr id="4" name="pasted-image.tiff" descr="pasted-image.tiff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112904" y="0"/>
          <a:ext cx="1536673" cy="15394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9"/>
  <sheetViews>
    <sheetView showGridLines="0" tabSelected="1" zoomScale="25" zoomScaleNormal="25" workbookViewId="0">
      <selection activeCell="D1" sqref="D1:P2"/>
    </sheetView>
  </sheetViews>
  <sheetFormatPr defaultColWidth="8.85546875" defaultRowHeight="14.85" customHeight="1"/>
  <cols>
    <col min="1" max="1" width="14.42578125" style="1" customWidth="1"/>
    <col min="2" max="2" width="9.42578125" style="1" customWidth="1"/>
    <col min="3" max="3" width="50" style="1" customWidth="1"/>
    <col min="4" max="4" width="33" style="1" customWidth="1"/>
    <col min="5" max="5" width="19.28515625" style="1" customWidth="1"/>
    <col min="6" max="6" width="12.28515625" style="1" customWidth="1"/>
    <col min="7" max="7" width="15.85546875" style="1" customWidth="1"/>
    <col min="8" max="8" width="14" style="1" customWidth="1"/>
    <col min="9" max="9" width="19.140625" style="1" customWidth="1"/>
    <col min="10" max="10" width="12.28515625" style="1" customWidth="1"/>
    <col min="11" max="11" width="12" style="1" customWidth="1"/>
    <col min="12" max="12" width="13.7109375" style="1" customWidth="1"/>
    <col min="13" max="13" width="3.28515625" style="1" customWidth="1"/>
    <col min="14" max="14" width="11.42578125" style="1" customWidth="1"/>
    <col min="15" max="15" width="10.28515625" style="1" customWidth="1"/>
    <col min="16" max="16" width="11.42578125" style="1" customWidth="1"/>
    <col min="17" max="18" width="11.7109375" style="1" customWidth="1"/>
    <col min="19" max="19" width="14.7109375" style="1" customWidth="1"/>
    <col min="20" max="256" width="8.85546875" style="1" customWidth="1"/>
  </cols>
  <sheetData>
    <row r="1" spans="1:19" ht="39.950000000000003" customHeight="1">
      <c r="A1" s="2"/>
      <c r="B1" s="3"/>
      <c r="C1" s="4"/>
      <c r="D1" s="97" t="s">
        <v>0</v>
      </c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6"/>
      <c r="R1" s="6"/>
      <c r="S1" s="7"/>
    </row>
    <row r="2" spans="1:19" ht="52.35" customHeight="1">
      <c r="A2" s="8"/>
      <c r="B2" s="9"/>
      <c r="C2" s="10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5"/>
      <c r="R2" s="5"/>
      <c r="S2" s="11"/>
    </row>
    <row r="3" spans="1:19" ht="35.1" customHeight="1">
      <c r="A3" s="12"/>
      <c r="B3" s="13"/>
      <c r="C3" s="14"/>
      <c r="D3" s="101" t="s">
        <v>1</v>
      </c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5"/>
      <c r="R3" s="15"/>
      <c r="S3" s="16"/>
    </row>
    <row r="4" spans="1:19" ht="107.1" customHeight="1">
      <c r="A4" s="117" t="s">
        <v>2</v>
      </c>
      <c r="B4" s="103" t="s">
        <v>3</v>
      </c>
      <c r="C4" s="108" t="s">
        <v>4</v>
      </c>
      <c r="D4" s="103" t="s">
        <v>5</v>
      </c>
      <c r="E4" s="103" t="s">
        <v>6</v>
      </c>
      <c r="F4" s="117" t="s">
        <v>7</v>
      </c>
      <c r="G4" s="103" t="s">
        <v>8</v>
      </c>
      <c r="H4" s="103" t="s">
        <v>9</v>
      </c>
      <c r="I4" s="103" t="s">
        <v>10</v>
      </c>
      <c r="J4" s="103" t="s">
        <v>11</v>
      </c>
      <c r="K4" s="103" t="s">
        <v>12</v>
      </c>
      <c r="L4" s="19" t="s">
        <v>13</v>
      </c>
      <c r="M4" s="20"/>
      <c r="N4" s="18" t="s">
        <v>14</v>
      </c>
      <c r="O4" s="18" t="s">
        <v>14</v>
      </c>
      <c r="P4" s="18" t="s">
        <v>14</v>
      </c>
      <c r="Q4" s="103" t="s">
        <v>15</v>
      </c>
      <c r="R4" s="103" t="s">
        <v>16</v>
      </c>
      <c r="S4" s="113" t="s">
        <v>17</v>
      </c>
    </row>
    <row r="5" spans="1:19" ht="54.95" customHeight="1">
      <c r="A5" s="118"/>
      <c r="B5" s="107"/>
      <c r="C5" s="109"/>
      <c r="D5" s="110"/>
      <c r="E5" s="111"/>
      <c r="F5" s="118"/>
      <c r="G5" s="106"/>
      <c r="H5" s="112"/>
      <c r="I5" s="104"/>
      <c r="J5" s="105"/>
      <c r="K5" s="104"/>
      <c r="L5" s="19" t="s">
        <v>18</v>
      </c>
      <c r="M5" s="20"/>
      <c r="N5" s="18" t="s">
        <v>19</v>
      </c>
      <c r="O5" s="18" t="s">
        <v>20</v>
      </c>
      <c r="P5" s="19" t="s">
        <v>21</v>
      </c>
      <c r="Q5" s="104"/>
      <c r="R5" s="104"/>
      <c r="S5" s="104"/>
    </row>
    <row r="6" spans="1:19" ht="44.1" customHeight="1">
      <c r="A6" s="24"/>
      <c r="B6" s="114" t="s">
        <v>22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34.5" customHeight="1">
      <c r="A7" s="25"/>
      <c r="B7" s="115" t="s">
        <v>23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ht="37.5" customHeight="1">
      <c r="A8" s="22"/>
      <c r="B8" s="22"/>
      <c r="C8" s="26" t="s">
        <v>24</v>
      </c>
      <c r="D8" s="27"/>
      <c r="E8" s="28"/>
      <c r="F8" s="28"/>
      <c r="G8" s="29"/>
      <c r="H8" s="30"/>
      <c r="I8" s="30"/>
      <c r="J8" s="30"/>
      <c r="K8" s="30"/>
      <c r="L8" s="31"/>
      <c r="M8" s="32"/>
      <c r="N8" s="22"/>
      <c r="O8" s="22"/>
      <c r="P8" s="17"/>
      <c r="Q8" s="17"/>
      <c r="R8" s="17"/>
      <c r="S8" s="31"/>
    </row>
    <row r="9" spans="1:19" ht="37.5" customHeight="1">
      <c r="A9" s="33" t="s">
        <v>25</v>
      </c>
      <c r="B9" s="34" t="s">
        <v>26</v>
      </c>
      <c r="C9" s="35" t="s">
        <v>27</v>
      </c>
      <c r="D9" s="27"/>
      <c r="E9" s="28">
        <v>33220</v>
      </c>
      <c r="F9" s="29">
        <v>27</v>
      </c>
      <c r="G9" s="30"/>
      <c r="H9" s="36">
        <v>96.2</v>
      </c>
      <c r="I9" s="30" t="s">
        <v>28</v>
      </c>
      <c r="J9" s="30" t="s">
        <v>29</v>
      </c>
      <c r="K9" s="30" t="s">
        <v>26</v>
      </c>
      <c r="L9" s="37">
        <v>30</v>
      </c>
      <c r="M9" s="32"/>
      <c r="N9" s="22"/>
      <c r="O9" s="22"/>
      <c r="P9" s="38" t="s">
        <v>30</v>
      </c>
      <c r="Q9" s="39">
        <f>P9*3</f>
        <v>1053</v>
      </c>
      <c r="R9" s="22"/>
      <c r="S9" s="40"/>
    </row>
    <row r="10" spans="1:19" ht="37.5" customHeight="1">
      <c r="A10" s="33" t="s">
        <v>31</v>
      </c>
      <c r="B10" s="34" t="s">
        <v>26</v>
      </c>
      <c r="C10" s="35" t="s">
        <v>32</v>
      </c>
      <c r="D10" s="27" t="s">
        <v>33</v>
      </c>
      <c r="E10" s="28">
        <v>38467</v>
      </c>
      <c r="F10" s="29">
        <v>12</v>
      </c>
      <c r="G10" s="30"/>
      <c r="H10" s="41">
        <v>34.9</v>
      </c>
      <c r="I10" s="30" t="s">
        <v>34</v>
      </c>
      <c r="J10" s="30" t="s">
        <v>35</v>
      </c>
      <c r="K10" s="42">
        <v>1</v>
      </c>
      <c r="L10" s="37">
        <v>30</v>
      </c>
      <c r="M10" s="32"/>
      <c r="N10" s="22"/>
      <c r="O10" s="22"/>
      <c r="P10" s="38" t="s">
        <v>36</v>
      </c>
      <c r="Q10" s="39">
        <f>P10*0.75</f>
        <v>341.25</v>
      </c>
      <c r="R10" s="22"/>
      <c r="S10" s="40"/>
    </row>
    <row r="11" spans="1:19" ht="37.5" customHeight="1">
      <c r="A11" s="33" t="s">
        <v>31</v>
      </c>
      <c r="B11" s="34" t="s">
        <v>26</v>
      </c>
      <c r="C11" s="35" t="s">
        <v>37</v>
      </c>
      <c r="D11" s="27" t="s">
        <v>38</v>
      </c>
      <c r="E11" s="28">
        <v>38948</v>
      </c>
      <c r="F11" s="29">
        <v>11</v>
      </c>
      <c r="G11" s="30"/>
      <c r="H11" s="41">
        <v>36.799999999999997</v>
      </c>
      <c r="I11" s="30" t="s">
        <v>34</v>
      </c>
      <c r="J11" s="30" t="s">
        <v>35</v>
      </c>
      <c r="K11" s="42">
        <v>1</v>
      </c>
      <c r="L11" s="37">
        <v>30</v>
      </c>
      <c r="M11" s="32"/>
      <c r="N11" s="22"/>
      <c r="O11" s="22"/>
      <c r="P11" s="38" t="s">
        <v>39</v>
      </c>
      <c r="Q11" s="39">
        <f>P11*0.75</f>
        <v>246</v>
      </c>
      <c r="R11" s="22"/>
      <c r="S11" s="40"/>
    </row>
    <row r="12" spans="1:19" ht="45" customHeight="1">
      <c r="A12" s="33" t="s">
        <v>40</v>
      </c>
      <c r="B12" s="34" t="s">
        <v>26</v>
      </c>
      <c r="C12" s="35" t="s">
        <v>41</v>
      </c>
      <c r="D12" s="27"/>
      <c r="E12" s="28">
        <v>37538</v>
      </c>
      <c r="F12" s="29">
        <v>15</v>
      </c>
      <c r="G12" s="30"/>
      <c r="H12" s="41">
        <v>77</v>
      </c>
      <c r="I12" s="30" t="s">
        <v>34</v>
      </c>
      <c r="J12" s="30" t="s">
        <v>35</v>
      </c>
      <c r="K12" s="30" t="s">
        <v>26</v>
      </c>
      <c r="L12" s="37">
        <v>30</v>
      </c>
      <c r="M12" s="32"/>
      <c r="N12" s="22"/>
      <c r="O12" s="22"/>
      <c r="P12" s="38" t="s">
        <v>42</v>
      </c>
      <c r="Q12" s="39">
        <f>P12*0.75</f>
        <v>327</v>
      </c>
      <c r="R12" s="22"/>
      <c r="S12" s="40"/>
    </row>
    <row r="13" spans="1:19" ht="37.5" customHeight="1">
      <c r="A13" s="33" t="s">
        <v>25</v>
      </c>
      <c r="B13" s="34" t="s">
        <v>26</v>
      </c>
      <c r="C13" s="35" t="s">
        <v>43</v>
      </c>
      <c r="D13" s="27"/>
      <c r="E13" s="28">
        <v>33019</v>
      </c>
      <c r="F13" s="29">
        <v>27</v>
      </c>
      <c r="G13" s="30"/>
      <c r="H13" s="43">
        <v>84.2</v>
      </c>
      <c r="I13" s="30" t="s">
        <v>28</v>
      </c>
      <c r="J13" s="42">
        <v>20</v>
      </c>
      <c r="K13" s="42">
        <v>1</v>
      </c>
      <c r="L13" s="37">
        <v>30</v>
      </c>
      <c r="M13" s="32"/>
      <c r="N13" s="44">
        <v>556</v>
      </c>
      <c r="O13" s="23"/>
      <c r="P13" s="17"/>
      <c r="Q13" s="39">
        <f>N13*2.5</f>
        <v>1390</v>
      </c>
      <c r="R13" s="22"/>
      <c r="S13" s="40"/>
    </row>
    <row r="14" spans="1:19" ht="37.5" customHeight="1">
      <c r="A14" s="33" t="s">
        <v>44</v>
      </c>
      <c r="B14" s="45">
        <v>1</v>
      </c>
      <c r="C14" s="35" t="s">
        <v>45</v>
      </c>
      <c r="D14" s="27" t="s">
        <v>33</v>
      </c>
      <c r="E14" s="28">
        <v>37314</v>
      </c>
      <c r="F14" s="29">
        <v>15</v>
      </c>
      <c r="G14" s="30"/>
      <c r="H14" s="43">
        <v>116</v>
      </c>
      <c r="I14" s="30" t="s">
        <v>28</v>
      </c>
      <c r="J14" s="42">
        <v>16</v>
      </c>
      <c r="K14" s="42">
        <v>1</v>
      </c>
      <c r="L14" s="37">
        <v>30</v>
      </c>
      <c r="M14" s="32"/>
      <c r="N14" s="22"/>
      <c r="O14" s="22"/>
      <c r="P14" s="38" t="s">
        <v>46</v>
      </c>
      <c r="Q14" s="39">
        <f>P14*2</f>
        <v>666</v>
      </c>
      <c r="R14" s="22"/>
      <c r="S14" s="40"/>
    </row>
    <row r="15" spans="1:19" ht="37.5" customHeight="1">
      <c r="A15" s="33" t="s">
        <v>25</v>
      </c>
      <c r="B15" s="34" t="s">
        <v>26</v>
      </c>
      <c r="C15" s="35" t="s">
        <v>47</v>
      </c>
      <c r="D15" s="27"/>
      <c r="E15" s="28">
        <v>30688</v>
      </c>
      <c r="F15" s="29">
        <v>34</v>
      </c>
      <c r="G15" s="30"/>
      <c r="H15" s="43"/>
      <c r="I15" s="29"/>
      <c r="J15" s="42">
        <v>16</v>
      </c>
      <c r="K15" s="42">
        <v>1</v>
      </c>
      <c r="L15" s="37">
        <v>30</v>
      </c>
      <c r="M15" s="32"/>
      <c r="N15" s="22"/>
      <c r="O15" s="22"/>
      <c r="P15" s="17"/>
      <c r="Q15" s="22"/>
      <c r="R15" s="44">
        <v>674</v>
      </c>
      <c r="S15" s="40"/>
    </row>
    <row r="16" spans="1:19" ht="37.5" customHeight="1">
      <c r="A16" s="22"/>
      <c r="B16" s="22"/>
      <c r="C16" s="26" t="s">
        <v>48</v>
      </c>
      <c r="D16" s="27"/>
      <c r="E16" s="28"/>
      <c r="F16" s="28"/>
      <c r="G16" s="29"/>
      <c r="H16" s="30"/>
      <c r="I16" s="30"/>
      <c r="J16" s="30"/>
      <c r="K16" s="30"/>
      <c r="L16" s="46"/>
      <c r="M16" s="32"/>
      <c r="N16" s="22"/>
      <c r="O16" s="22"/>
      <c r="P16" s="17"/>
      <c r="Q16" s="17"/>
      <c r="R16" s="17"/>
      <c r="S16" s="40"/>
    </row>
    <row r="17" spans="1:19" ht="35.450000000000003" customHeight="1">
      <c r="A17" s="33" t="s">
        <v>49</v>
      </c>
      <c r="B17" s="45">
        <v>1</v>
      </c>
      <c r="C17" s="35" t="s">
        <v>50</v>
      </c>
      <c r="D17" s="27"/>
      <c r="E17" s="47">
        <v>31660</v>
      </c>
      <c r="F17" s="42">
        <v>31</v>
      </c>
      <c r="G17" s="30"/>
      <c r="H17" s="43">
        <v>75</v>
      </c>
      <c r="I17" s="30" t="s">
        <v>51</v>
      </c>
      <c r="J17" s="30" t="s">
        <v>52</v>
      </c>
      <c r="K17" s="30" t="s">
        <v>26</v>
      </c>
      <c r="L17" s="37">
        <v>30</v>
      </c>
      <c r="M17" s="32"/>
      <c r="N17" s="22"/>
      <c r="O17" s="22"/>
      <c r="P17" s="38" t="s">
        <v>53</v>
      </c>
      <c r="Q17" s="39">
        <f>P17*2</f>
        <v>674</v>
      </c>
      <c r="R17" s="22"/>
      <c r="S17" s="40"/>
    </row>
    <row r="18" spans="1:19" ht="35.450000000000003" customHeight="1">
      <c r="A18" s="33" t="s">
        <v>49</v>
      </c>
      <c r="B18" s="45">
        <v>1</v>
      </c>
      <c r="C18" s="35" t="s">
        <v>54</v>
      </c>
      <c r="D18" s="27" t="s">
        <v>33</v>
      </c>
      <c r="E18" s="28">
        <v>30264</v>
      </c>
      <c r="F18" s="42">
        <v>35</v>
      </c>
      <c r="G18" s="30"/>
      <c r="H18" s="43">
        <v>54</v>
      </c>
      <c r="I18" s="30" t="s">
        <v>55</v>
      </c>
      <c r="J18" s="30" t="s">
        <v>56</v>
      </c>
      <c r="K18" s="30" t="s">
        <v>26</v>
      </c>
      <c r="L18" s="37">
        <v>30</v>
      </c>
      <c r="M18" s="32"/>
      <c r="N18" s="22"/>
      <c r="O18" s="44">
        <v>663</v>
      </c>
      <c r="P18" s="23"/>
      <c r="Q18" s="39">
        <f>O18*1.5</f>
        <v>994.5</v>
      </c>
      <c r="R18" s="22"/>
      <c r="S18" s="40"/>
    </row>
    <row r="19" spans="1:19" ht="46.15" customHeight="1">
      <c r="A19" s="116" t="s">
        <v>57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</row>
    <row r="20" spans="1:19" ht="107.1" customHeight="1">
      <c r="A20" s="17" t="s">
        <v>2</v>
      </c>
      <c r="B20" s="48" t="s">
        <v>58</v>
      </c>
      <c r="C20" s="17" t="s">
        <v>59</v>
      </c>
      <c r="D20" s="17" t="s">
        <v>60</v>
      </c>
      <c r="E20" s="17" t="s">
        <v>61</v>
      </c>
      <c r="F20" s="17" t="s">
        <v>7</v>
      </c>
      <c r="G20" s="17" t="s">
        <v>62</v>
      </c>
      <c r="H20" s="17" t="s">
        <v>63</v>
      </c>
      <c r="I20" s="17" t="s">
        <v>10</v>
      </c>
      <c r="J20" s="17" t="s">
        <v>64</v>
      </c>
      <c r="K20" s="17" t="s">
        <v>12</v>
      </c>
      <c r="L20" s="17" t="s">
        <v>13</v>
      </c>
      <c r="M20" s="49"/>
      <c r="N20" s="18" t="s">
        <v>14</v>
      </c>
      <c r="O20" s="17" t="s">
        <v>65</v>
      </c>
      <c r="P20" s="21" t="s">
        <v>17</v>
      </c>
      <c r="Q20" s="50"/>
      <c r="R20" s="50"/>
      <c r="S20" s="51"/>
    </row>
    <row r="21" spans="1:19" ht="34.9" customHeight="1">
      <c r="A21" s="22"/>
      <c r="B21" s="22"/>
      <c r="C21" s="52" t="s">
        <v>24</v>
      </c>
      <c r="D21" s="48"/>
      <c r="E21" s="53"/>
      <c r="F21" s="53"/>
      <c r="G21" s="29"/>
      <c r="H21" s="30"/>
      <c r="I21" s="29"/>
      <c r="J21" s="48"/>
      <c r="K21" s="48"/>
      <c r="L21" s="54"/>
      <c r="M21" s="29"/>
      <c r="N21" s="29"/>
      <c r="O21" s="50"/>
      <c r="P21" s="50"/>
      <c r="Q21" s="50"/>
      <c r="R21" s="50"/>
      <c r="S21" s="55"/>
    </row>
    <row r="22" spans="1:19" ht="33" customHeight="1">
      <c r="A22" s="33" t="s">
        <v>31</v>
      </c>
      <c r="B22" s="34" t="s">
        <v>26</v>
      </c>
      <c r="C22" s="35" t="s">
        <v>32</v>
      </c>
      <c r="D22" s="27" t="s">
        <v>33</v>
      </c>
      <c r="E22" s="28">
        <v>38467</v>
      </c>
      <c r="F22" s="42">
        <v>12</v>
      </c>
      <c r="G22" s="30"/>
      <c r="H22" s="41">
        <v>34.9</v>
      </c>
      <c r="I22" s="30" t="s">
        <v>66</v>
      </c>
      <c r="J22" s="30" t="s">
        <v>67</v>
      </c>
      <c r="K22" s="42">
        <v>2</v>
      </c>
      <c r="L22" s="37">
        <v>5</v>
      </c>
      <c r="M22" s="56"/>
      <c r="N22" s="44">
        <v>53</v>
      </c>
      <c r="O22" s="39">
        <f>N22*0.75</f>
        <v>39.75</v>
      </c>
      <c r="P22" s="50"/>
      <c r="Q22" s="50"/>
      <c r="R22" s="50"/>
      <c r="S22" s="40"/>
    </row>
    <row r="23" spans="1:19" ht="37.5" customHeight="1">
      <c r="A23" s="33" t="s">
        <v>31</v>
      </c>
      <c r="B23" s="34" t="s">
        <v>68</v>
      </c>
      <c r="C23" s="35" t="s">
        <v>37</v>
      </c>
      <c r="D23" s="27" t="s">
        <v>38</v>
      </c>
      <c r="E23" s="28">
        <v>38948</v>
      </c>
      <c r="F23" s="42">
        <v>11</v>
      </c>
      <c r="G23" s="30"/>
      <c r="H23" s="41">
        <v>36.799999999999997</v>
      </c>
      <c r="I23" s="30" t="s">
        <v>66</v>
      </c>
      <c r="J23" s="30" t="s">
        <v>67</v>
      </c>
      <c r="K23" s="42">
        <v>2</v>
      </c>
      <c r="L23" s="37">
        <v>5</v>
      </c>
      <c r="M23" s="32"/>
      <c r="N23" s="44">
        <v>31</v>
      </c>
      <c r="O23" s="39">
        <f>N23*0.75</f>
        <v>23.25</v>
      </c>
      <c r="P23" s="17"/>
      <c r="Q23" s="22"/>
      <c r="R23" s="22"/>
      <c r="S23" s="40"/>
    </row>
    <row r="24" spans="1:19" ht="37.5" customHeight="1">
      <c r="A24" s="33" t="s">
        <v>31</v>
      </c>
      <c r="B24" s="34" t="s">
        <v>26</v>
      </c>
      <c r="C24" s="35" t="s">
        <v>69</v>
      </c>
      <c r="D24" s="27"/>
      <c r="E24" s="28">
        <v>39368</v>
      </c>
      <c r="F24" s="42">
        <v>10</v>
      </c>
      <c r="G24" s="30"/>
      <c r="H24" s="41">
        <v>40</v>
      </c>
      <c r="I24" s="30" t="s">
        <v>66</v>
      </c>
      <c r="J24" s="30" t="s">
        <v>70</v>
      </c>
      <c r="K24" s="42">
        <v>1</v>
      </c>
      <c r="L24" s="37">
        <v>5</v>
      </c>
      <c r="M24" s="32"/>
      <c r="N24" s="44">
        <v>93</v>
      </c>
      <c r="O24" s="39">
        <f>N24*0.5</f>
        <v>46.5</v>
      </c>
      <c r="P24" s="17"/>
      <c r="Q24" s="22"/>
      <c r="R24" s="22"/>
      <c r="S24" s="40"/>
    </row>
    <row r="25" spans="1:19" ht="32.450000000000003" customHeight="1">
      <c r="A25" s="33" t="s">
        <v>31</v>
      </c>
      <c r="B25" s="45">
        <v>2</v>
      </c>
      <c r="C25" s="35" t="s">
        <v>71</v>
      </c>
      <c r="D25" s="30"/>
      <c r="E25" s="57">
        <v>40489</v>
      </c>
      <c r="F25" s="42">
        <v>7</v>
      </c>
      <c r="G25" s="30"/>
      <c r="H25" s="43"/>
      <c r="I25" s="30" t="s">
        <v>34</v>
      </c>
      <c r="J25" s="30" t="s">
        <v>70</v>
      </c>
      <c r="K25" s="30" t="s">
        <v>26</v>
      </c>
      <c r="L25" s="58">
        <v>5</v>
      </c>
      <c r="M25" s="29"/>
      <c r="N25" s="59">
        <v>45</v>
      </c>
      <c r="O25" s="39">
        <f>N25*0.5</f>
        <v>22.5</v>
      </c>
      <c r="P25" s="50"/>
      <c r="Q25" s="50"/>
      <c r="R25" s="50"/>
      <c r="S25" s="40"/>
    </row>
    <row r="26" spans="1:19" ht="32.85" customHeight="1">
      <c r="A26" s="33" t="s">
        <v>25</v>
      </c>
      <c r="B26" s="45">
        <v>1</v>
      </c>
      <c r="C26" s="35" t="s">
        <v>72</v>
      </c>
      <c r="D26" s="27"/>
      <c r="E26" s="28">
        <v>29620</v>
      </c>
      <c r="F26" s="42">
        <v>37</v>
      </c>
      <c r="G26" s="30"/>
      <c r="H26" s="43">
        <v>88.1</v>
      </c>
      <c r="I26" s="30" t="s">
        <v>73</v>
      </c>
      <c r="J26" s="30" t="s">
        <v>74</v>
      </c>
      <c r="K26" s="30" t="s">
        <v>68</v>
      </c>
      <c r="L26" s="58">
        <v>10</v>
      </c>
      <c r="M26" s="29"/>
      <c r="N26" s="59">
        <v>68</v>
      </c>
      <c r="O26" s="39">
        <f>N26*2.5</f>
        <v>170</v>
      </c>
      <c r="P26" s="50"/>
      <c r="Q26" s="50"/>
      <c r="R26" s="50"/>
      <c r="S26" s="60"/>
    </row>
    <row r="27" spans="1:19" ht="37.5" customHeight="1">
      <c r="A27" s="33" t="s">
        <v>75</v>
      </c>
      <c r="B27" s="34" t="s">
        <v>26</v>
      </c>
      <c r="C27" s="35" t="s">
        <v>76</v>
      </c>
      <c r="D27" s="27"/>
      <c r="E27" s="28">
        <v>23067</v>
      </c>
      <c r="F27" s="42">
        <v>54</v>
      </c>
      <c r="G27" s="29"/>
      <c r="H27" s="41">
        <v>94.5</v>
      </c>
      <c r="I27" s="30" t="s">
        <v>73</v>
      </c>
      <c r="J27" s="30" t="s">
        <v>77</v>
      </c>
      <c r="K27" s="30" t="s">
        <v>68</v>
      </c>
      <c r="L27" s="37">
        <v>10</v>
      </c>
      <c r="M27" s="32"/>
      <c r="N27" s="44">
        <v>70</v>
      </c>
      <c r="O27" s="39">
        <f>N27*3</f>
        <v>210</v>
      </c>
      <c r="P27" s="17"/>
      <c r="Q27" s="17">
        <f>P27</f>
        <v>0</v>
      </c>
      <c r="R27" s="17"/>
      <c r="S27" s="40"/>
    </row>
    <row r="28" spans="1:19" ht="32.85" customHeight="1">
      <c r="A28" s="22"/>
      <c r="B28" s="22"/>
      <c r="C28" s="52" t="s">
        <v>48</v>
      </c>
      <c r="D28" s="27"/>
      <c r="E28" s="28"/>
      <c r="F28" s="29"/>
      <c r="G28" s="30"/>
      <c r="H28" s="43"/>
      <c r="I28" s="30"/>
      <c r="J28" s="30"/>
      <c r="K28" s="30"/>
      <c r="L28" s="61"/>
      <c r="M28" s="29"/>
      <c r="N28" s="49"/>
      <c r="O28" s="29"/>
      <c r="P28" s="50"/>
      <c r="Q28" s="50"/>
      <c r="R28" s="50"/>
      <c r="S28" s="40"/>
    </row>
    <row r="29" spans="1:19" ht="37.5" customHeight="1">
      <c r="A29" s="33" t="s">
        <v>31</v>
      </c>
      <c r="B29" s="34" t="s">
        <v>26</v>
      </c>
      <c r="C29" s="35" t="s">
        <v>78</v>
      </c>
      <c r="D29" s="27"/>
      <c r="E29" s="28">
        <v>39809</v>
      </c>
      <c r="F29" s="42">
        <v>9</v>
      </c>
      <c r="G29" s="30"/>
      <c r="H29" s="36">
        <v>30</v>
      </c>
      <c r="I29" s="30" t="s">
        <v>34</v>
      </c>
      <c r="J29" s="30" t="s">
        <v>70</v>
      </c>
      <c r="K29" s="30" t="s">
        <v>26</v>
      </c>
      <c r="L29" s="37">
        <v>5</v>
      </c>
      <c r="M29" s="32"/>
      <c r="N29" s="44">
        <v>90</v>
      </c>
      <c r="O29" s="39">
        <f>N29*0.5</f>
        <v>45</v>
      </c>
      <c r="P29" s="17"/>
      <c r="Q29" s="22"/>
      <c r="R29" s="22"/>
      <c r="S29" s="40"/>
    </row>
    <row r="30" spans="1:19" ht="37.5" customHeight="1">
      <c r="A30" s="33" t="s">
        <v>31</v>
      </c>
      <c r="B30" s="34" t="s">
        <v>68</v>
      </c>
      <c r="C30" s="35" t="s">
        <v>79</v>
      </c>
      <c r="D30" s="27"/>
      <c r="E30" s="28">
        <v>39015</v>
      </c>
      <c r="F30" s="42">
        <v>11</v>
      </c>
      <c r="G30" s="30"/>
      <c r="H30" s="36">
        <v>30</v>
      </c>
      <c r="I30" s="30" t="s">
        <v>34</v>
      </c>
      <c r="J30" s="30" t="s">
        <v>70</v>
      </c>
      <c r="K30" s="30" t="s">
        <v>26</v>
      </c>
      <c r="L30" s="37">
        <v>5</v>
      </c>
      <c r="M30" s="32"/>
      <c r="N30" s="44">
        <v>89</v>
      </c>
      <c r="O30" s="39">
        <f>N30*0.5</f>
        <v>44.5</v>
      </c>
      <c r="P30" s="17"/>
      <c r="Q30" s="22"/>
      <c r="R30" s="22"/>
      <c r="S30" s="40"/>
    </row>
    <row r="31" spans="1:19" ht="37.5" customHeight="1">
      <c r="A31" s="33" t="s">
        <v>31</v>
      </c>
      <c r="B31" s="34" t="s">
        <v>80</v>
      </c>
      <c r="C31" s="35" t="s">
        <v>81</v>
      </c>
      <c r="D31" s="27"/>
      <c r="E31" s="28">
        <v>39884</v>
      </c>
      <c r="F31" s="42">
        <v>8</v>
      </c>
      <c r="G31" s="30"/>
      <c r="H31" s="36">
        <v>27.7</v>
      </c>
      <c r="I31" s="30" t="s">
        <v>34</v>
      </c>
      <c r="J31" s="30" t="s">
        <v>70</v>
      </c>
      <c r="K31" s="30" t="s">
        <v>26</v>
      </c>
      <c r="L31" s="37">
        <v>5</v>
      </c>
      <c r="M31" s="32"/>
      <c r="N31" s="44">
        <v>74</v>
      </c>
      <c r="O31" s="39">
        <f>N31*0.5</f>
        <v>37</v>
      </c>
      <c r="P31" s="17"/>
      <c r="Q31" s="22"/>
      <c r="R31" s="22"/>
      <c r="S31" s="40"/>
    </row>
    <row r="32" spans="1:19" ht="32.85" customHeight="1">
      <c r="A32" s="33" t="s">
        <v>49</v>
      </c>
      <c r="B32" s="45">
        <v>1</v>
      </c>
      <c r="C32" s="35" t="s">
        <v>82</v>
      </c>
      <c r="D32" s="27" t="s">
        <v>33</v>
      </c>
      <c r="E32" s="28">
        <v>33543</v>
      </c>
      <c r="F32" s="42">
        <v>26</v>
      </c>
      <c r="G32" s="30"/>
      <c r="H32" s="43">
        <v>78.5</v>
      </c>
      <c r="I32" s="30" t="s">
        <v>83</v>
      </c>
      <c r="J32" s="30" t="s">
        <v>84</v>
      </c>
      <c r="K32" s="30" t="s">
        <v>68</v>
      </c>
      <c r="L32" s="61" t="s">
        <v>80</v>
      </c>
      <c r="M32" s="29"/>
      <c r="N32" s="59">
        <v>30</v>
      </c>
      <c r="O32" s="39">
        <f>N32*1.5</f>
        <v>45</v>
      </c>
      <c r="P32" s="50"/>
      <c r="Q32" s="50"/>
      <c r="R32" s="50"/>
      <c r="S32" s="40"/>
    </row>
    <row r="33" spans="1:19" ht="32.85" customHeight="1">
      <c r="A33" s="33" t="s">
        <v>85</v>
      </c>
      <c r="B33" s="45">
        <v>1</v>
      </c>
      <c r="C33" s="35" t="s">
        <v>86</v>
      </c>
      <c r="D33" s="27"/>
      <c r="E33" s="28">
        <v>28373</v>
      </c>
      <c r="F33" s="42">
        <v>40</v>
      </c>
      <c r="G33" s="30"/>
      <c r="H33" s="43">
        <v>61.4</v>
      </c>
      <c r="I33" s="30" t="s">
        <v>87</v>
      </c>
      <c r="J33" s="30" t="s">
        <v>84</v>
      </c>
      <c r="K33" s="30" t="s">
        <v>68</v>
      </c>
      <c r="L33" s="61" t="s">
        <v>80</v>
      </c>
      <c r="M33" s="29"/>
      <c r="N33" s="59">
        <v>40</v>
      </c>
      <c r="O33" s="39">
        <f>N33*1.5</f>
        <v>60</v>
      </c>
      <c r="P33" s="50"/>
      <c r="Q33" s="50"/>
      <c r="R33" s="50"/>
      <c r="S33" s="60"/>
    </row>
    <row r="34" spans="1:19" ht="32.85" customHeight="1">
      <c r="A34" s="33" t="s">
        <v>85</v>
      </c>
      <c r="B34" s="45">
        <v>1</v>
      </c>
      <c r="C34" s="35" t="s">
        <v>88</v>
      </c>
      <c r="D34" s="27"/>
      <c r="E34" s="28">
        <v>29240</v>
      </c>
      <c r="F34" s="42">
        <v>38</v>
      </c>
      <c r="G34" s="30"/>
      <c r="H34" s="43">
        <v>58.8</v>
      </c>
      <c r="I34" s="30" t="s">
        <v>87</v>
      </c>
      <c r="J34" s="30" t="s">
        <v>84</v>
      </c>
      <c r="K34" s="30" t="s">
        <v>68</v>
      </c>
      <c r="L34" s="61" t="s">
        <v>89</v>
      </c>
      <c r="M34" s="29"/>
      <c r="N34" s="59">
        <v>57</v>
      </c>
      <c r="O34" s="39">
        <f>N34*1.5</f>
        <v>85.5</v>
      </c>
      <c r="P34" s="50"/>
      <c r="Q34" s="50"/>
      <c r="R34" s="50"/>
      <c r="S34" s="60"/>
    </row>
    <row r="35" spans="1:19" ht="32.85" customHeight="1">
      <c r="A35" s="33" t="s">
        <v>85</v>
      </c>
      <c r="B35" s="45">
        <v>1</v>
      </c>
      <c r="C35" s="35" t="s">
        <v>90</v>
      </c>
      <c r="D35" s="27"/>
      <c r="E35" s="28">
        <v>29372</v>
      </c>
      <c r="F35" s="42">
        <v>37</v>
      </c>
      <c r="G35" s="30"/>
      <c r="H35" s="43">
        <v>98.7</v>
      </c>
      <c r="I35" s="30" t="s">
        <v>83</v>
      </c>
      <c r="J35" s="30" t="s">
        <v>91</v>
      </c>
      <c r="K35" s="30" t="s">
        <v>68</v>
      </c>
      <c r="L35" s="61" t="s">
        <v>92</v>
      </c>
      <c r="M35" s="29"/>
      <c r="N35" s="59">
        <v>55</v>
      </c>
      <c r="O35" s="39">
        <f>N35*1.5</f>
        <v>82.5</v>
      </c>
      <c r="P35" s="50"/>
      <c r="Q35" s="50"/>
      <c r="R35" s="50"/>
      <c r="S35" s="40"/>
    </row>
    <row r="36" spans="1:19" ht="50.1" customHeight="1">
      <c r="A36" s="62"/>
      <c r="B36" s="116" t="s">
        <v>93</v>
      </c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</row>
    <row r="37" spans="1:19" ht="100.9" customHeight="1">
      <c r="A37" s="17" t="s">
        <v>2</v>
      </c>
      <c r="B37" s="48" t="s">
        <v>3</v>
      </c>
      <c r="C37" s="17" t="s">
        <v>59</v>
      </c>
      <c r="D37" s="17" t="s">
        <v>60</v>
      </c>
      <c r="E37" s="17" t="s">
        <v>61</v>
      </c>
      <c r="F37" s="17" t="s">
        <v>7</v>
      </c>
      <c r="G37" s="17" t="s">
        <v>94</v>
      </c>
      <c r="H37" s="17" t="s">
        <v>95</v>
      </c>
      <c r="I37" s="17" t="s">
        <v>10</v>
      </c>
      <c r="J37" s="17" t="s">
        <v>96</v>
      </c>
      <c r="K37" s="17" t="s">
        <v>12</v>
      </c>
      <c r="L37" s="17" t="s">
        <v>13</v>
      </c>
      <c r="M37" s="63"/>
      <c r="N37" s="18" t="s">
        <v>14</v>
      </c>
      <c r="O37" s="17" t="s">
        <v>65</v>
      </c>
      <c r="P37" s="21" t="s">
        <v>17</v>
      </c>
      <c r="Q37" s="50"/>
      <c r="R37" s="64"/>
      <c r="S37" s="65"/>
    </row>
    <row r="38" spans="1:19" ht="37.35" customHeight="1">
      <c r="A38" s="66"/>
      <c r="B38" s="66"/>
      <c r="C38" s="52" t="s">
        <v>24</v>
      </c>
      <c r="D38" s="27"/>
      <c r="E38" s="67"/>
      <c r="F38" s="67"/>
      <c r="G38" s="27"/>
      <c r="H38" s="27"/>
      <c r="I38" s="60"/>
      <c r="J38" s="29"/>
      <c r="K38" s="29"/>
      <c r="L38" s="29"/>
      <c r="M38" s="50"/>
      <c r="N38" s="29"/>
      <c r="O38" s="50"/>
      <c r="P38" s="50"/>
      <c r="Q38" s="50"/>
      <c r="R38" s="50"/>
      <c r="S38" s="27"/>
    </row>
    <row r="39" spans="1:19" ht="37.5" customHeight="1">
      <c r="A39" s="33" t="s">
        <v>97</v>
      </c>
      <c r="B39" s="34" t="s">
        <v>26</v>
      </c>
      <c r="C39" s="35" t="s">
        <v>98</v>
      </c>
      <c r="D39" s="27"/>
      <c r="E39" s="28">
        <v>28154</v>
      </c>
      <c r="F39" s="42">
        <v>41</v>
      </c>
      <c r="G39" s="30"/>
      <c r="H39" s="41">
        <v>104.2</v>
      </c>
      <c r="I39" s="30" t="s">
        <v>99</v>
      </c>
      <c r="J39" s="30" t="s">
        <v>29</v>
      </c>
      <c r="K39" s="30" t="s">
        <v>26</v>
      </c>
      <c r="L39" s="37">
        <v>12</v>
      </c>
      <c r="M39" s="32"/>
      <c r="N39" s="59">
        <v>251</v>
      </c>
      <c r="O39" s="39">
        <f>N39*3</f>
        <v>753</v>
      </c>
      <c r="P39" s="17"/>
      <c r="Q39" s="22"/>
      <c r="R39" s="22"/>
      <c r="S39" s="40"/>
    </row>
    <row r="40" spans="1:19" ht="37.5" customHeight="1">
      <c r="A40" s="33" t="s">
        <v>97</v>
      </c>
      <c r="B40" s="34" t="s">
        <v>68</v>
      </c>
      <c r="C40" s="35" t="s">
        <v>100</v>
      </c>
      <c r="D40" s="27"/>
      <c r="E40" s="28">
        <v>27297</v>
      </c>
      <c r="F40" s="42">
        <v>43</v>
      </c>
      <c r="G40" s="30"/>
      <c r="H40" s="43">
        <v>122</v>
      </c>
      <c r="I40" s="30" t="s">
        <v>99</v>
      </c>
      <c r="J40" s="30" t="s">
        <v>29</v>
      </c>
      <c r="K40" s="42">
        <v>1</v>
      </c>
      <c r="L40" s="37">
        <v>12</v>
      </c>
      <c r="M40" s="32"/>
      <c r="N40" s="44">
        <v>235</v>
      </c>
      <c r="O40" s="39">
        <f>N40*3</f>
        <v>705</v>
      </c>
      <c r="P40" s="17"/>
      <c r="Q40" s="22"/>
      <c r="R40" s="22"/>
      <c r="S40" s="40"/>
    </row>
    <row r="41" spans="1:19" ht="36.950000000000003" customHeight="1">
      <c r="A41" s="33" t="s">
        <v>25</v>
      </c>
      <c r="B41" s="34" t="s">
        <v>26</v>
      </c>
      <c r="C41" s="35" t="s">
        <v>43</v>
      </c>
      <c r="D41" s="27"/>
      <c r="E41" s="28">
        <v>33019</v>
      </c>
      <c r="F41" s="42">
        <v>27</v>
      </c>
      <c r="G41" s="30"/>
      <c r="H41" s="43">
        <v>84.2</v>
      </c>
      <c r="I41" s="42">
        <v>85</v>
      </c>
      <c r="J41" s="42">
        <v>20</v>
      </c>
      <c r="K41" s="42">
        <v>1</v>
      </c>
      <c r="L41" s="58">
        <v>12</v>
      </c>
      <c r="M41" s="50"/>
      <c r="N41" s="59">
        <v>257</v>
      </c>
      <c r="O41" s="68">
        <f>N41*2.5</f>
        <v>642.5</v>
      </c>
      <c r="P41" s="50"/>
      <c r="Q41" s="50"/>
      <c r="R41" s="50"/>
      <c r="S41" s="40"/>
    </row>
    <row r="42" spans="1:19" ht="36.950000000000003" customHeight="1">
      <c r="A42" s="17"/>
      <c r="B42" s="17"/>
      <c r="C42" s="69" t="s">
        <v>48</v>
      </c>
      <c r="D42" s="27"/>
      <c r="E42" s="28"/>
      <c r="F42" s="28"/>
      <c r="G42" s="30"/>
      <c r="H42" s="43"/>
      <c r="I42" s="29"/>
      <c r="J42" s="29"/>
      <c r="K42" s="29"/>
      <c r="L42" s="29"/>
      <c r="M42" s="50"/>
      <c r="N42" s="49"/>
      <c r="O42" s="50"/>
      <c r="P42" s="50"/>
      <c r="Q42" s="50"/>
      <c r="R42" s="50"/>
      <c r="S42" s="40"/>
    </row>
    <row r="43" spans="1:19" ht="36.950000000000003" customHeight="1">
      <c r="A43" s="33" t="s">
        <v>85</v>
      </c>
      <c r="B43" s="45">
        <v>1</v>
      </c>
      <c r="C43" s="35" t="s">
        <v>86</v>
      </c>
      <c r="D43" s="27"/>
      <c r="E43" s="28">
        <v>28373</v>
      </c>
      <c r="F43" s="42">
        <v>40</v>
      </c>
      <c r="G43" s="30"/>
      <c r="H43" s="43">
        <v>61.4</v>
      </c>
      <c r="I43" s="30" t="s">
        <v>87</v>
      </c>
      <c r="J43" s="30" t="s">
        <v>52</v>
      </c>
      <c r="K43" s="42">
        <v>1</v>
      </c>
      <c r="L43" s="58">
        <v>12</v>
      </c>
      <c r="M43" s="50"/>
      <c r="N43" s="59">
        <v>250</v>
      </c>
      <c r="O43" s="39">
        <f>N43*2</f>
        <v>500</v>
      </c>
      <c r="P43" s="50"/>
      <c r="Q43" s="50"/>
      <c r="R43" s="50"/>
      <c r="S43" s="40"/>
    </row>
    <row r="44" spans="1:19" ht="35.450000000000003" customHeight="1">
      <c r="A44" s="33" t="s">
        <v>49</v>
      </c>
      <c r="B44" s="45">
        <v>1</v>
      </c>
      <c r="C44" s="35" t="s">
        <v>101</v>
      </c>
      <c r="D44" s="27" t="s">
        <v>102</v>
      </c>
      <c r="E44" s="28">
        <v>30890</v>
      </c>
      <c r="F44" s="42">
        <v>33</v>
      </c>
      <c r="G44" s="30"/>
      <c r="H44" s="43">
        <v>50.3</v>
      </c>
      <c r="I44" s="30" t="s">
        <v>66</v>
      </c>
      <c r="J44" s="30" t="s">
        <v>56</v>
      </c>
      <c r="K44" s="30" t="s">
        <v>26</v>
      </c>
      <c r="L44" s="37">
        <v>12</v>
      </c>
      <c r="M44" s="32"/>
      <c r="N44" s="44">
        <v>300</v>
      </c>
      <c r="O44" s="39">
        <f>N44*0.75</f>
        <v>225</v>
      </c>
      <c r="P44" s="17"/>
      <c r="Q44" s="22"/>
      <c r="R44" s="22"/>
      <c r="S44" s="40"/>
    </row>
    <row r="45" spans="1:19" ht="41.85" customHeight="1">
      <c r="A45" s="116" t="s">
        <v>103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24"/>
      <c r="S45" s="125"/>
    </row>
    <row r="46" spans="1:19" ht="32.1" customHeight="1">
      <c r="A46" s="117" t="s">
        <v>2</v>
      </c>
      <c r="B46" s="127" t="s">
        <v>3</v>
      </c>
      <c r="C46" s="117" t="s">
        <v>59</v>
      </c>
      <c r="D46" s="117" t="s">
        <v>60</v>
      </c>
      <c r="E46" s="117" t="s">
        <v>61</v>
      </c>
      <c r="F46" s="117" t="s">
        <v>7</v>
      </c>
      <c r="G46" s="117" t="s">
        <v>94</v>
      </c>
      <c r="H46" s="117" t="s">
        <v>95</v>
      </c>
      <c r="I46" s="117" t="s">
        <v>10</v>
      </c>
      <c r="J46" s="117" t="s">
        <v>104</v>
      </c>
      <c r="K46" s="117" t="s">
        <v>12</v>
      </c>
      <c r="L46" s="121" t="s">
        <v>13</v>
      </c>
      <c r="M46" s="70"/>
      <c r="N46" s="119" t="s">
        <v>105</v>
      </c>
      <c r="O46" s="104"/>
      <c r="P46" s="104"/>
      <c r="Q46" s="117" t="s">
        <v>65</v>
      </c>
      <c r="R46" s="126" t="s">
        <v>17</v>
      </c>
      <c r="S46" s="72"/>
    </row>
    <row r="47" spans="1:19" ht="55.7" customHeight="1">
      <c r="A47" s="118"/>
      <c r="B47" s="104"/>
      <c r="C47" s="123"/>
      <c r="D47" s="123"/>
      <c r="E47" s="119"/>
      <c r="F47" s="104"/>
      <c r="G47" s="123"/>
      <c r="H47" s="123"/>
      <c r="I47" s="120"/>
      <c r="J47" s="123"/>
      <c r="K47" s="120"/>
      <c r="L47" s="122"/>
      <c r="M47" s="73"/>
      <c r="N47" s="71" t="s">
        <v>106</v>
      </c>
      <c r="O47" s="71" t="s">
        <v>107</v>
      </c>
      <c r="P47" s="71" t="s">
        <v>108</v>
      </c>
      <c r="Q47" s="104"/>
      <c r="R47" s="104"/>
      <c r="S47" s="74"/>
    </row>
    <row r="48" spans="1:19" ht="55.7" customHeight="1">
      <c r="A48" s="22"/>
      <c r="B48" s="52" t="s">
        <v>24</v>
      </c>
      <c r="C48" s="27"/>
      <c r="D48" s="30"/>
      <c r="E48" s="29"/>
      <c r="F48" s="30"/>
      <c r="G48" s="30"/>
      <c r="H48" s="30"/>
      <c r="I48" s="30"/>
      <c r="J48" s="50"/>
      <c r="K48" s="50"/>
      <c r="L48" s="64"/>
      <c r="M48" s="75"/>
      <c r="N48" s="29"/>
      <c r="O48" s="29"/>
      <c r="P48" s="29"/>
      <c r="Q48" s="56"/>
      <c r="R48" s="56"/>
      <c r="S48" s="55"/>
    </row>
    <row r="49" spans="1:19" ht="37.5" customHeight="1">
      <c r="A49" s="33" t="s">
        <v>31</v>
      </c>
      <c r="B49" s="34" t="s">
        <v>26</v>
      </c>
      <c r="C49" s="35" t="s">
        <v>109</v>
      </c>
      <c r="D49" s="27" t="s">
        <v>110</v>
      </c>
      <c r="E49" s="28">
        <v>39210</v>
      </c>
      <c r="F49" s="42">
        <v>10</v>
      </c>
      <c r="G49" s="30"/>
      <c r="H49" s="43">
        <v>26</v>
      </c>
      <c r="I49" s="30" t="s">
        <v>87</v>
      </c>
      <c r="J49" s="30" t="s">
        <v>67</v>
      </c>
      <c r="K49" s="30" t="s">
        <v>68</v>
      </c>
      <c r="L49" s="37">
        <v>10</v>
      </c>
      <c r="M49" s="32"/>
      <c r="N49" s="40">
        <v>73</v>
      </c>
      <c r="O49" s="76">
        <v>184</v>
      </c>
      <c r="P49" s="44">
        <f>N49+(O49/2)</f>
        <v>165</v>
      </c>
      <c r="Q49" s="39">
        <f>P49*0.75</f>
        <v>123.75</v>
      </c>
      <c r="R49" s="22"/>
      <c r="S49" s="40"/>
    </row>
    <row r="50" spans="1:19" ht="30.6" customHeight="1">
      <c r="A50" s="33" t="s">
        <v>31</v>
      </c>
      <c r="B50" s="45">
        <v>1</v>
      </c>
      <c r="C50" s="77" t="s">
        <v>111</v>
      </c>
      <c r="D50" s="30"/>
      <c r="E50" s="28">
        <v>39142</v>
      </c>
      <c r="F50" s="42">
        <v>10</v>
      </c>
      <c r="G50" s="30"/>
      <c r="H50" s="43">
        <v>39</v>
      </c>
      <c r="I50" s="30" t="s">
        <v>66</v>
      </c>
      <c r="J50" s="30" t="s">
        <v>112</v>
      </c>
      <c r="K50" s="42">
        <v>2</v>
      </c>
      <c r="L50" s="61" t="s">
        <v>80</v>
      </c>
      <c r="M50" s="23"/>
      <c r="N50" s="78">
        <v>47</v>
      </c>
      <c r="O50" s="23"/>
      <c r="P50" s="29"/>
      <c r="Q50" s="39">
        <f>N50*0.5</f>
        <v>23.5</v>
      </c>
      <c r="R50" s="29"/>
      <c r="S50" s="60"/>
    </row>
    <row r="51" spans="1:19" ht="37.5" customHeight="1">
      <c r="A51" s="33" t="s">
        <v>44</v>
      </c>
      <c r="B51" s="34" t="s">
        <v>26</v>
      </c>
      <c r="C51" s="35" t="s">
        <v>113</v>
      </c>
      <c r="D51" s="27" t="s">
        <v>110</v>
      </c>
      <c r="E51" s="28">
        <v>37588</v>
      </c>
      <c r="F51" s="42">
        <v>15</v>
      </c>
      <c r="G51" s="30"/>
      <c r="H51" s="43">
        <v>40.5</v>
      </c>
      <c r="I51" s="30" t="s">
        <v>87</v>
      </c>
      <c r="J51" s="30" t="s">
        <v>91</v>
      </c>
      <c r="K51" s="30" t="s">
        <v>68</v>
      </c>
      <c r="L51" s="37">
        <v>10</v>
      </c>
      <c r="M51" s="32"/>
      <c r="N51" s="40">
        <v>77</v>
      </c>
      <c r="O51" s="76">
        <v>183</v>
      </c>
      <c r="P51" s="44">
        <f>N51+(O51/2)</f>
        <v>168.5</v>
      </c>
      <c r="Q51" s="39">
        <f>P51</f>
        <v>168.5</v>
      </c>
      <c r="R51" s="22"/>
      <c r="S51" s="40"/>
    </row>
    <row r="52" spans="1:19" ht="30.6" customHeight="1">
      <c r="A52" s="33" t="s">
        <v>44</v>
      </c>
      <c r="B52" s="45">
        <v>1</v>
      </c>
      <c r="C52" s="77" t="s">
        <v>114</v>
      </c>
      <c r="D52" s="30"/>
      <c r="E52" s="28">
        <v>37968</v>
      </c>
      <c r="F52" s="42">
        <v>14</v>
      </c>
      <c r="G52" s="30"/>
      <c r="H52" s="43">
        <v>47</v>
      </c>
      <c r="I52" s="30" t="s">
        <v>87</v>
      </c>
      <c r="J52" s="30" t="s">
        <v>70</v>
      </c>
      <c r="K52" s="42">
        <v>1</v>
      </c>
      <c r="L52" s="61" t="s">
        <v>92</v>
      </c>
      <c r="M52" s="70"/>
      <c r="N52" s="78">
        <v>117</v>
      </c>
      <c r="O52" s="23"/>
      <c r="P52" s="29"/>
      <c r="Q52" s="39">
        <f>N52*0.5</f>
        <v>58.5</v>
      </c>
      <c r="R52" s="29"/>
      <c r="S52" s="40"/>
    </row>
    <row r="53" spans="1:19" ht="30.6" customHeight="1">
      <c r="A53" s="33" t="s">
        <v>44</v>
      </c>
      <c r="B53" s="45">
        <v>1</v>
      </c>
      <c r="C53" s="35" t="s">
        <v>45</v>
      </c>
      <c r="D53" s="27" t="s">
        <v>33</v>
      </c>
      <c r="E53" s="28">
        <v>37314</v>
      </c>
      <c r="F53" s="42">
        <v>15</v>
      </c>
      <c r="G53" s="30"/>
      <c r="H53" s="43">
        <v>116</v>
      </c>
      <c r="I53" s="30" t="s">
        <v>115</v>
      </c>
      <c r="J53" s="30" t="s">
        <v>77</v>
      </c>
      <c r="K53" s="42">
        <v>2</v>
      </c>
      <c r="L53" s="61" t="s">
        <v>92</v>
      </c>
      <c r="M53" s="79"/>
      <c r="N53" s="42">
        <v>11</v>
      </c>
      <c r="O53" s="42">
        <v>50</v>
      </c>
      <c r="P53" s="44">
        <f>N53+(O53/2)</f>
        <v>36</v>
      </c>
      <c r="Q53" s="39">
        <f>P53*3</f>
        <v>108</v>
      </c>
      <c r="R53" s="29"/>
      <c r="S53" s="40"/>
    </row>
    <row r="54" spans="1:19" ht="33.6" customHeight="1">
      <c r="A54" s="33" t="s">
        <v>25</v>
      </c>
      <c r="B54" s="34" t="s">
        <v>26</v>
      </c>
      <c r="C54" s="35" t="s">
        <v>116</v>
      </c>
      <c r="D54" s="27"/>
      <c r="E54" s="28">
        <v>30796</v>
      </c>
      <c r="F54" s="42">
        <v>33</v>
      </c>
      <c r="G54" s="30"/>
      <c r="H54" s="41">
        <v>82</v>
      </c>
      <c r="I54" s="30" t="s">
        <v>117</v>
      </c>
      <c r="J54" s="30" t="s">
        <v>74</v>
      </c>
      <c r="K54" s="30" t="s">
        <v>68</v>
      </c>
      <c r="L54" s="37">
        <v>5</v>
      </c>
      <c r="M54" s="32"/>
      <c r="N54" s="40">
        <v>58</v>
      </c>
      <c r="O54" s="76">
        <v>115</v>
      </c>
      <c r="P54" s="44">
        <f>N54+(O54/2)</f>
        <v>115.5</v>
      </c>
      <c r="Q54" s="39">
        <f>P54*2.5</f>
        <v>288.75</v>
      </c>
      <c r="R54" s="22"/>
      <c r="S54" s="40"/>
    </row>
    <row r="55" spans="1:19" ht="30.95" customHeight="1">
      <c r="A55" s="33" t="s">
        <v>25</v>
      </c>
      <c r="B55" s="34" t="s">
        <v>26</v>
      </c>
      <c r="C55" s="35" t="s">
        <v>118</v>
      </c>
      <c r="D55" s="27"/>
      <c r="E55" s="28">
        <v>30484</v>
      </c>
      <c r="F55" s="42">
        <v>34</v>
      </c>
      <c r="G55" s="30"/>
      <c r="H55" s="41">
        <v>99.6</v>
      </c>
      <c r="I55" s="30" t="s">
        <v>119</v>
      </c>
      <c r="J55" s="30" t="s">
        <v>74</v>
      </c>
      <c r="K55" s="30" t="s">
        <v>68</v>
      </c>
      <c r="L55" s="37">
        <v>5</v>
      </c>
      <c r="M55" s="32"/>
      <c r="N55" s="40">
        <v>52</v>
      </c>
      <c r="O55" s="76">
        <v>95</v>
      </c>
      <c r="P55" s="44">
        <f>N55+(O55/2)</f>
        <v>99.5</v>
      </c>
      <c r="Q55" s="39">
        <f>P55*2.5</f>
        <v>248.75</v>
      </c>
      <c r="R55" s="22"/>
      <c r="S55" s="40"/>
    </row>
    <row r="56" spans="1:19" ht="37.5" customHeight="1">
      <c r="A56" s="33" t="s">
        <v>25</v>
      </c>
      <c r="B56" s="34" t="s">
        <v>26</v>
      </c>
      <c r="C56" s="35" t="s">
        <v>120</v>
      </c>
      <c r="D56" s="27" t="s">
        <v>33</v>
      </c>
      <c r="E56" s="28">
        <v>31798</v>
      </c>
      <c r="F56" s="42">
        <v>31</v>
      </c>
      <c r="G56" s="30"/>
      <c r="H56" s="41">
        <v>77.7</v>
      </c>
      <c r="I56" s="30" t="s">
        <v>121</v>
      </c>
      <c r="J56" s="30" t="s">
        <v>122</v>
      </c>
      <c r="K56" s="42">
        <v>2</v>
      </c>
      <c r="L56" s="37">
        <v>1</v>
      </c>
      <c r="M56" s="80"/>
      <c r="N56" s="44">
        <v>18</v>
      </c>
      <c r="O56" s="23"/>
      <c r="P56" s="17"/>
      <c r="Q56" s="39">
        <f>N56*4.5</f>
        <v>81</v>
      </c>
      <c r="R56" s="17"/>
      <c r="S56" s="40"/>
    </row>
    <row r="57" spans="1:19" ht="33" customHeight="1">
      <c r="A57" s="33" t="s">
        <v>25</v>
      </c>
      <c r="B57" s="34" t="s">
        <v>26</v>
      </c>
      <c r="C57" s="35" t="s">
        <v>100</v>
      </c>
      <c r="D57" s="27"/>
      <c r="E57" s="28">
        <v>27297</v>
      </c>
      <c r="F57" s="42">
        <v>43</v>
      </c>
      <c r="G57" s="30"/>
      <c r="H57" s="43">
        <v>122</v>
      </c>
      <c r="I57" s="30" t="s">
        <v>28</v>
      </c>
      <c r="J57" s="30" t="s">
        <v>122</v>
      </c>
      <c r="K57" s="42">
        <v>2</v>
      </c>
      <c r="L57" s="37">
        <v>1</v>
      </c>
      <c r="M57" s="81"/>
      <c r="N57" s="59">
        <v>16</v>
      </c>
      <c r="O57" s="23"/>
      <c r="P57" s="22"/>
      <c r="Q57" s="39">
        <f>N57*4.5</f>
        <v>72</v>
      </c>
      <c r="R57" s="22"/>
      <c r="S57" s="60"/>
    </row>
    <row r="58" spans="1:19" ht="30.6" customHeight="1">
      <c r="A58" s="33" t="s">
        <v>25</v>
      </c>
      <c r="B58" s="45">
        <v>1</v>
      </c>
      <c r="C58" s="35" t="s">
        <v>123</v>
      </c>
      <c r="D58" s="27" t="s">
        <v>33</v>
      </c>
      <c r="E58" s="28">
        <v>28785</v>
      </c>
      <c r="F58" s="42">
        <v>39</v>
      </c>
      <c r="G58" s="30"/>
      <c r="H58" s="43">
        <v>115</v>
      </c>
      <c r="I58" s="30" t="s">
        <v>99</v>
      </c>
      <c r="J58" s="30" t="s">
        <v>122</v>
      </c>
      <c r="K58" s="42">
        <v>2</v>
      </c>
      <c r="L58" s="61" t="s">
        <v>80</v>
      </c>
      <c r="M58" s="81"/>
      <c r="N58" s="59">
        <v>52</v>
      </c>
      <c r="O58" s="23"/>
      <c r="P58" s="22"/>
      <c r="Q58" s="39">
        <f>N58*4.5</f>
        <v>234</v>
      </c>
      <c r="R58" s="29"/>
      <c r="S58" s="40"/>
    </row>
    <row r="59" spans="1:19" ht="30.6" customHeight="1">
      <c r="A59" s="33" t="s">
        <v>25</v>
      </c>
      <c r="B59" s="45">
        <v>1</v>
      </c>
      <c r="C59" s="35" t="s">
        <v>124</v>
      </c>
      <c r="D59" s="27"/>
      <c r="E59" s="28">
        <v>30256</v>
      </c>
      <c r="F59" s="42">
        <v>35</v>
      </c>
      <c r="G59" s="30"/>
      <c r="H59" s="43">
        <v>78</v>
      </c>
      <c r="I59" s="30" t="s">
        <v>121</v>
      </c>
      <c r="J59" s="30" t="s">
        <v>29</v>
      </c>
      <c r="K59" s="42">
        <v>1</v>
      </c>
      <c r="L59" s="61" t="s">
        <v>89</v>
      </c>
      <c r="M59" s="81"/>
      <c r="N59" s="29"/>
      <c r="O59" s="82">
        <v>199</v>
      </c>
      <c r="P59" s="23"/>
      <c r="Q59" s="39">
        <f>O59*3</f>
        <v>597</v>
      </c>
      <c r="R59" s="29"/>
      <c r="S59" s="40"/>
    </row>
    <row r="60" spans="1:19" ht="30.6" customHeight="1">
      <c r="A60" s="33" t="s">
        <v>25</v>
      </c>
      <c r="B60" s="45">
        <v>1</v>
      </c>
      <c r="C60" s="35" t="s">
        <v>123</v>
      </c>
      <c r="D60" s="27" t="s">
        <v>33</v>
      </c>
      <c r="E60" s="28">
        <v>28786</v>
      </c>
      <c r="F60" s="42">
        <v>39</v>
      </c>
      <c r="G60" s="30"/>
      <c r="H60" s="43">
        <v>115</v>
      </c>
      <c r="I60" s="30" t="s">
        <v>99</v>
      </c>
      <c r="J60" s="30" t="s">
        <v>125</v>
      </c>
      <c r="K60" s="42">
        <v>1</v>
      </c>
      <c r="L60" s="61" t="s">
        <v>89</v>
      </c>
      <c r="M60" s="83"/>
      <c r="N60" s="55"/>
      <c r="O60" s="59">
        <v>230</v>
      </c>
      <c r="P60" s="23"/>
      <c r="Q60" s="39">
        <f>O60*3.5</f>
        <v>805</v>
      </c>
      <c r="R60" s="22"/>
      <c r="S60" s="40"/>
    </row>
    <row r="61" spans="1:19" ht="37.5" customHeight="1">
      <c r="A61" s="33" t="s">
        <v>97</v>
      </c>
      <c r="B61" s="34" t="s">
        <v>26</v>
      </c>
      <c r="C61" s="35" t="s">
        <v>126</v>
      </c>
      <c r="D61" s="27" t="s">
        <v>127</v>
      </c>
      <c r="E61" s="28">
        <v>24680</v>
      </c>
      <c r="F61" s="42">
        <v>50</v>
      </c>
      <c r="G61" s="30"/>
      <c r="H61" s="43">
        <v>71.2</v>
      </c>
      <c r="I61" s="30" t="s">
        <v>128</v>
      </c>
      <c r="J61" s="30" t="s">
        <v>77</v>
      </c>
      <c r="K61" s="30" t="s">
        <v>68</v>
      </c>
      <c r="L61" s="37">
        <v>10</v>
      </c>
      <c r="M61" s="32"/>
      <c r="N61" s="44">
        <v>100</v>
      </c>
      <c r="O61" s="44">
        <v>181</v>
      </c>
      <c r="P61" s="44">
        <f>N61+(O61/2)</f>
        <v>190.5</v>
      </c>
      <c r="Q61" s="39">
        <f>P61*3</f>
        <v>571.5</v>
      </c>
      <c r="R61" s="22"/>
      <c r="S61" s="40"/>
    </row>
    <row r="62" spans="1:19" ht="37.5" customHeight="1">
      <c r="A62" s="33" t="s">
        <v>97</v>
      </c>
      <c r="B62" s="34" t="s">
        <v>26</v>
      </c>
      <c r="C62" s="35" t="s">
        <v>129</v>
      </c>
      <c r="D62" s="27" t="s">
        <v>130</v>
      </c>
      <c r="E62" s="28">
        <v>25816</v>
      </c>
      <c r="F62" s="42">
        <v>47</v>
      </c>
      <c r="G62" s="30"/>
      <c r="H62" s="41">
        <v>83.2</v>
      </c>
      <c r="I62" s="30" t="s">
        <v>117</v>
      </c>
      <c r="J62" s="27" t="s">
        <v>77</v>
      </c>
      <c r="K62" s="30" t="s">
        <v>68</v>
      </c>
      <c r="L62" s="37">
        <v>10</v>
      </c>
      <c r="M62" s="32"/>
      <c r="N62" s="40">
        <v>145</v>
      </c>
      <c r="O62" s="76">
        <v>199</v>
      </c>
      <c r="P62" s="44">
        <f>N62+(O62/2)</f>
        <v>244.5</v>
      </c>
      <c r="Q62" s="39">
        <f>P62*3</f>
        <v>733.5</v>
      </c>
      <c r="R62" s="17"/>
      <c r="S62" s="40"/>
    </row>
    <row r="63" spans="1:19" ht="37.5" customHeight="1">
      <c r="A63" s="33" t="s">
        <v>97</v>
      </c>
      <c r="B63" s="34" t="s">
        <v>26</v>
      </c>
      <c r="C63" s="35" t="s">
        <v>131</v>
      </c>
      <c r="D63" s="27" t="s">
        <v>110</v>
      </c>
      <c r="E63" s="28">
        <v>27927</v>
      </c>
      <c r="F63" s="42">
        <v>41</v>
      </c>
      <c r="G63" s="30"/>
      <c r="H63" s="41">
        <v>97.5</v>
      </c>
      <c r="I63" s="30" t="s">
        <v>119</v>
      </c>
      <c r="J63" s="30" t="s">
        <v>74</v>
      </c>
      <c r="K63" s="30" t="s">
        <v>68</v>
      </c>
      <c r="L63" s="37">
        <v>10</v>
      </c>
      <c r="M63" s="32"/>
      <c r="N63" s="40">
        <v>120</v>
      </c>
      <c r="O63" s="76">
        <v>193</v>
      </c>
      <c r="P63" s="44">
        <f>N63+(O63/2)</f>
        <v>216.5</v>
      </c>
      <c r="Q63" s="39">
        <f>P63*2.5</f>
        <v>541.25</v>
      </c>
      <c r="R63" s="22"/>
      <c r="S63" s="40"/>
    </row>
    <row r="64" spans="1:19" ht="30.6" customHeight="1">
      <c r="A64" s="33" t="s">
        <v>97</v>
      </c>
      <c r="B64" s="45">
        <v>1</v>
      </c>
      <c r="C64" s="77" t="s">
        <v>132</v>
      </c>
      <c r="D64" s="30"/>
      <c r="E64" s="28">
        <v>27999</v>
      </c>
      <c r="F64" s="42">
        <v>41</v>
      </c>
      <c r="G64" s="30"/>
      <c r="H64" s="42">
        <v>77</v>
      </c>
      <c r="I64" s="30" t="s">
        <v>117</v>
      </c>
      <c r="J64" s="30" t="s">
        <v>133</v>
      </c>
      <c r="K64" s="42">
        <v>2</v>
      </c>
      <c r="L64" s="61" t="s">
        <v>80</v>
      </c>
      <c r="M64" s="70"/>
      <c r="N64" s="84">
        <v>27</v>
      </c>
      <c r="O64" s="23"/>
      <c r="P64" s="29"/>
      <c r="Q64" s="39">
        <f>N64*2</f>
        <v>54</v>
      </c>
      <c r="R64" s="29"/>
      <c r="S64" s="60"/>
    </row>
    <row r="65" spans="1:19" ht="30.6" customHeight="1">
      <c r="A65" s="33" t="s">
        <v>97</v>
      </c>
      <c r="B65" s="34" t="s">
        <v>26</v>
      </c>
      <c r="C65" s="35" t="s">
        <v>98</v>
      </c>
      <c r="D65" s="27"/>
      <c r="E65" s="28">
        <v>28154</v>
      </c>
      <c r="F65" s="42">
        <v>41</v>
      </c>
      <c r="G65" s="30"/>
      <c r="H65" s="41">
        <v>104.2</v>
      </c>
      <c r="I65" s="30" t="s">
        <v>134</v>
      </c>
      <c r="J65" s="30" t="s">
        <v>77</v>
      </c>
      <c r="K65" s="30" t="s">
        <v>68</v>
      </c>
      <c r="L65" s="37">
        <v>1</v>
      </c>
      <c r="M65" s="85"/>
      <c r="N65" s="29"/>
      <c r="O65" s="59">
        <v>15</v>
      </c>
      <c r="P65" s="23"/>
      <c r="Q65" s="39">
        <f>O65*3</f>
        <v>45</v>
      </c>
      <c r="R65" s="29"/>
      <c r="S65" s="60"/>
    </row>
    <row r="66" spans="1:19" ht="30.6" customHeight="1">
      <c r="A66" s="17"/>
      <c r="B66" s="22"/>
      <c r="C66" s="69" t="s">
        <v>48</v>
      </c>
      <c r="D66" s="27"/>
      <c r="E66" s="28"/>
      <c r="F66" s="29"/>
      <c r="G66" s="30"/>
      <c r="H66" s="43"/>
      <c r="I66" s="30"/>
      <c r="J66" s="30"/>
      <c r="K66" s="29"/>
      <c r="L66" s="61"/>
      <c r="M66" s="83"/>
      <c r="N66" s="55"/>
      <c r="O66" s="29"/>
      <c r="P66" s="22"/>
      <c r="Q66" s="29"/>
      <c r="R66" s="29"/>
      <c r="S66" s="40"/>
    </row>
    <row r="67" spans="1:19" ht="37.5" customHeight="1">
      <c r="A67" s="33" t="s">
        <v>49</v>
      </c>
      <c r="B67" s="34" t="s">
        <v>26</v>
      </c>
      <c r="C67" s="35" t="s">
        <v>135</v>
      </c>
      <c r="D67" s="27"/>
      <c r="E67" s="28">
        <v>34990</v>
      </c>
      <c r="F67" s="42">
        <v>22</v>
      </c>
      <c r="G67" s="30"/>
      <c r="H67" s="86">
        <v>69.900000000000006</v>
      </c>
      <c r="I67" s="30" t="s">
        <v>128</v>
      </c>
      <c r="J67" s="30" t="s">
        <v>136</v>
      </c>
      <c r="K67" s="30" t="s">
        <v>26</v>
      </c>
      <c r="L67" s="37">
        <v>10</v>
      </c>
      <c r="M67" s="80"/>
      <c r="N67" s="22"/>
      <c r="O67" s="44">
        <v>161</v>
      </c>
      <c r="P67" s="23"/>
      <c r="Q67" s="39">
        <f>O67*2.5</f>
        <v>402.5</v>
      </c>
      <c r="R67" s="17"/>
      <c r="S67" s="40"/>
    </row>
    <row r="68" spans="1:19" ht="30.6" customHeight="1">
      <c r="A68" s="33" t="s">
        <v>49</v>
      </c>
      <c r="B68" s="45">
        <v>1</v>
      </c>
      <c r="C68" s="35" t="s">
        <v>137</v>
      </c>
      <c r="D68" s="27"/>
      <c r="E68" s="28">
        <v>33100</v>
      </c>
      <c r="F68" s="42">
        <v>27</v>
      </c>
      <c r="G68" s="30"/>
      <c r="H68" s="43">
        <v>70</v>
      </c>
      <c r="I68" s="30" t="s">
        <v>128</v>
      </c>
      <c r="J68" s="30" t="s">
        <v>136</v>
      </c>
      <c r="K68" s="42">
        <v>1</v>
      </c>
      <c r="L68" s="61" t="s">
        <v>92</v>
      </c>
      <c r="M68" s="83"/>
      <c r="N68" s="55"/>
      <c r="O68" s="59">
        <v>103</v>
      </c>
      <c r="P68" s="23"/>
      <c r="Q68" s="39">
        <f>O68*2.5</f>
        <v>257.5</v>
      </c>
      <c r="R68" s="87"/>
      <c r="S68" s="60"/>
    </row>
    <row r="69" spans="1:19" ht="55.7" customHeight="1">
      <c r="A69" s="88"/>
      <c r="B69" s="99" t="s">
        <v>138</v>
      </c>
      <c r="C69" s="99"/>
      <c r="D69" s="100" t="s">
        <v>139</v>
      </c>
      <c r="E69" s="100"/>
      <c r="F69" s="89"/>
      <c r="G69" s="90"/>
      <c r="H69" s="91" t="s">
        <v>140</v>
      </c>
      <c r="I69" s="91"/>
      <c r="J69" s="92"/>
      <c r="K69" s="92"/>
      <c r="L69" s="93"/>
      <c r="M69" s="94"/>
      <c r="N69" s="95"/>
      <c r="O69" s="100" t="s">
        <v>141</v>
      </c>
      <c r="P69" s="100"/>
      <c r="Q69" s="89"/>
      <c r="R69" s="89"/>
      <c r="S69" s="65"/>
    </row>
  </sheetData>
  <mergeCells count="39">
    <mergeCell ref="A4:A5"/>
    <mergeCell ref="A19:S19"/>
    <mergeCell ref="A46:A47"/>
    <mergeCell ref="N46:P46"/>
    <mergeCell ref="K46:K47"/>
    <mergeCell ref="L46:L47"/>
    <mergeCell ref="I46:I47"/>
    <mergeCell ref="H46:H47"/>
    <mergeCell ref="J46:J47"/>
    <mergeCell ref="G46:G47"/>
    <mergeCell ref="E46:E47"/>
    <mergeCell ref="D46:D47"/>
    <mergeCell ref="C46:C47"/>
    <mergeCell ref="Q46:Q47"/>
    <mergeCell ref="A45:S45"/>
    <mergeCell ref="R46:R47"/>
    <mergeCell ref="S4:S5"/>
    <mergeCell ref="B6:S6"/>
    <mergeCell ref="B7:S7"/>
    <mergeCell ref="B36:S36"/>
    <mergeCell ref="F4:F5"/>
    <mergeCell ref="R4:R5"/>
    <mergeCell ref="Q4:Q5"/>
    <mergeCell ref="D1:P2"/>
    <mergeCell ref="B69:C69"/>
    <mergeCell ref="D69:E69"/>
    <mergeCell ref="D3:P3"/>
    <mergeCell ref="O69:P69"/>
    <mergeCell ref="I4:I5"/>
    <mergeCell ref="J4:J5"/>
    <mergeCell ref="G4:G5"/>
    <mergeCell ref="K4:K5"/>
    <mergeCell ref="B4:B5"/>
    <mergeCell ref="C4:C5"/>
    <mergeCell ref="D4:D5"/>
    <mergeCell ref="E4:E5"/>
    <mergeCell ref="H4:H5"/>
    <mergeCell ref="F46:F47"/>
    <mergeCell ref="B46:B47"/>
  </mergeCells>
  <pageMargins left="0.30314999999999998" right="0.10630000000000001" top="0.15944900000000001" bottom="0.15944900000000001" header="0" footer="0"/>
  <pageSetup scale="42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Протокол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RePack by Diakov</cp:lastModifiedBy>
  <dcterms:created xsi:type="dcterms:W3CDTF">2021-11-04T15:51:49Z</dcterms:created>
  <dcterms:modified xsi:type="dcterms:W3CDTF">2021-11-04T15:51:49Z</dcterms:modified>
</cp:coreProperties>
</file>