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745" windowHeight="17100" tabRatio="731" activeTab="5"/>
  </bookViews>
  <sheets>
    <sheet name="Жим гири" sheetId="1" r:id="rId1"/>
    <sheet name="Толчок спринт" sheetId="2" r:id="rId2"/>
    <sheet name="Рывок" sheetId="3" r:id="rId3"/>
    <sheet name="Двоеборье" sheetId="4" r:id="rId4"/>
    <sheet name="ДЦ" sheetId="5" r:id="rId5"/>
    <sheet name="Марафоны" sheetId="6" r:id="rId6"/>
    <sheet name="Арм. Рывок" sheetId="7" r:id="rId7"/>
    <sheet name="Эстафета" sheetId="8" r:id="rId8"/>
    <sheet name="Жонглирование" sheetId="9" r:id="rId9"/>
    <sheet name="КОМАНДНОЕ" sheetId="10" r:id="rId10"/>
    <sheet name="Троеборье" sheetId="11" r:id="rId11"/>
  </sheets>
  <definedNames>
    <definedName name="_xlnm.Print_Area" localSheetId="3">'Двоеборье'!$A$1:$R$66</definedName>
    <definedName name="_xlnm.Print_Area" localSheetId="4">'ДЦ'!$A$1:$R$68</definedName>
    <definedName name="_xlnm.Print_Area" localSheetId="9">'КОМАНДНОЕ'!$A$1:$X$41</definedName>
  </definedNames>
  <calcPr fullCalcOnLoad="1" fullPrecision="0"/>
</workbook>
</file>

<file path=xl/sharedStrings.xml><?xml version="1.0" encoding="utf-8"?>
<sst xmlns="http://schemas.openxmlformats.org/spreadsheetml/2006/main" count="1487" uniqueCount="315">
  <si>
    <t>Главный судья</t>
  </si>
  <si>
    <t>Команда</t>
  </si>
  <si>
    <t>Денисов И.Н.</t>
  </si>
  <si>
    <t>Длинный цикл</t>
  </si>
  <si>
    <t>№</t>
  </si>
  <si>
    <t>Вес</t>
  </si>
  <si>
    <t>Вес гирь</t>
  </si>
  <si>
    <t>Толчок</t>
  </si>
  <si>
    <t>Рывок</t>
  </si>
  <si>
    <t>Тренер</t>
  </si>
  <si>
    <t>Двоеборье</t>
  </si>
  <si>
    <t>Ф.И.О.</t>
  </si>
  <si>
    <t>Разряд</t>
  </si>
  <si>
    <t>Дата рожд.</t>
  </si>
  <si>
    <t>Очки</t>
  </si>
  <si>
    <t>РОССИЙСКИЙ СОЮЗ ГИРЕВОГО СПОРТА</t>
  </si>
  <si>
    <t>Место</t>
  </si>
  <si>
    <t xml:space="preserve">Главный секретарь </t>
  </si>
  <si>
    <t>МИРОВАЯ АССОЦИАЦИЯ КЛУБОВ ГИРЕВОГО СПОРТА</t>
  </si>
  <si>
    <t>МИРОВАЯ ФЕДЕРАЦИЯ ГИРЕВОГО СПОРТА</t>
  </si>
  <si>
    <t>Весовая категория</t>
  </si>
  <si>
    <t>Очки в команду</t>
  </si>
  <si>
    <t>Мужчины</t>
  </si>
  <si>
    <t>Жим</t>
  </si>
  <si>
    <t>ДЦ</t>
  </si>
  <si>
    <t>ПОДА</t>
  </si>
  <si>
    <t>Главный секретарь</t>
  </si>
  <si>
    <t>ПРОТОКОЛ</t>
  </si>
  <si>
    <t xml:space="preserve"> МУЖЧИНЫ</t>
  </si>
  <si>
    <t>Армейский рывок</t>
  </si>
  <si>
    <t>Сумма</t>
  </si>
  <si>
    <t xml:space="preserve">Командный зачет </t>
  </si>
  <si>
    <t>г.Екатеринбург</t>
  </si>
  <si>
    <t>Толчок 5минут</t>
  </si>
  <si>
    <t>Толчок 3минуты</t>
  </si>
  <si>
    <t>Толчок 1минута</t>
  </si>
  <si>
    <t>Длинный цикл 5минут</t>
  </si>
  <si>
    <t>Длинный цикл 3минуты</t>
  </si>
  <si>
    <t>Длинный цикл 10минут</t>
  </si>
  <si>
    <t>Спринт в толчке гирь</t>
  </si>
  <si>
    <t>Рывок 10минут</t>
  </si>
  <si>
    <t xml:space="preserve">"Золотой Тигр" </t>
  </si>
  <si>
    <t>Юноши</t>
  </si>
  <si>
    <t>ПОДА(5 минут)</t>
  </si>
  <si>
    <t xml:space="preserve"> ЮНОШИ</t>
  </si>
  <si>
    <t>Рывок 5минут</t>
  </si>
  <si>
    <t>ЖЕНЩИНЫ</t>
  </si>
  <si>
    <t xml:space="preserve">Женщины  </t>
  </si>
  <si>
    <t xml:space="preserve"> Рывок Сумма </t>
  </si>
  <si>
    <t xml:space="preserve"> Рывок</t>
  </si>
  <si>
    <t>ПОДА (5 минут)</t>
  </si>
  <si>
    <t>Двоеборье 5 минут</t>
  </si>
  <si>
    <t>Двоеборье 10 минут</t>
  </si>
  <si>
    <t xml:space="preserve"> Место</t>
  </si>
  <si>
    <t>Рывок 12минут</t>
  </si>
  <si>
    <t>МУЖЧИНЫ</t>
  </si>
  <si>
    <t xml:space="preserve">Рывок </t>
  </si>
  <si>
    <t>Пышма</t>
  </si>
  <si>
    <t>Челябинск</t>
  </si>
  <si>
    <t>КМС</t>
  </si>
  <si>
    <t>Пушка</t>
  </si>
  <si>
    <t>МС</t>
  </si>
  <si>
    <t>ID</t>
  </si>
  <si>
    <t>78+</t>
  </si>
  <si>
    <t>Монолит</t>
  </si>
  <si>
    <t>место</t>
  </si>
  <si>
    <t>очки</t>
  </si>
  <si>
    <t>РП Пышма</t>
  </si>
  <si>
    <t>Двоеборье (5)</t>
  </si>
  <si>
    <t>Двоеборье(10)</t>
  </si>
  <si>
    <t>Спринт</t>
  </si>
  <si>
    <t xml:space="preserve">Екатеринбург </t>
  </si>
  <si>
    <t>ДЦ 5</t>
  </si>
  <si>
    <t>ДЦ 10</t>
  </si>
  <si>
    <t>МЕЖДУНАРОДНЫЙ ТУРНИР ПО ГИРЕВОМУ СПОРТУ 2020</t>
  </si>
  <si>
    <t>2х2 минуты</t>
  </si>
  <si>
    <t>Нургалиев Р.М.</t>
  </si>
  <si>
    <t>СК Талипыч</t>
  </si>
  <si>
    <t>Ветераны мужчины 61+ (5 минут)</t>
  </si>
  <si>
    <t>Ветераны мужчины 40-50 (5 минут)</t>
  </si>
  <si>
    <t>Марафон</t>
  </si>
  <si>
    <t>Тюмень</t>
  </si>
  <si>
    <t xml:space="preserve">Место </t>
  </si>
  <si>
    <t>Бондаренко Н. В.</t>
  </si>
  <si>
    <t>Онов.</t>
  </si>
  <si>
    <t>Доп.</t>
  </si>
  <si>
    <t>1 поток</t>
  </si>
  <si>
    <t>2 поток</t>
  </si>
  <si>
    <t>25 сентября 2021 года</t>
  </si>
  <si>
    <t>МЕЖДУНАРОДНЫЙ ТУРНИР ПО ГИРЕВОМУ СПОРТУ 2021</t>
  </si>
  <si>
    <t>Жим Гири</t>
  </si>
  <si>
    <t>Троеборье</t>
  </si>
  <si>
    <t>85+</t>
  </si>
  <si>
    <t>ФГСТО</t>
  </si>
  <si>
    <t>Жим 5минут</t>
  </si>
  <si>
    <t>Толстов С.Б.</t>
  </si>
  <si>
    <t>ЖЕНЩИНЫ ВЕТЕРАНЫ 45-54</t>
  </si>
  <si>
    <t>Жданова Татьяна Николаевна</t>
  </si>
  <si>
    <t>ФГСПО</t>
  </si>
  <si>
    <t>МУЖЧИНЫ ВЕТЕРАНЫ 40-50</t>
  </si>
  <si>
    <t>б/р</t>
  </si>
  <si>
    <t>Вязовиков А.Н</t>
  </si>
  <si>
    <t>ЮНОШИ до 18</t>
  </si>
  <si>
    <t>Долганов Вадим Алексеевич</t>
  </si>
  <si>
    <t xml:space="preserve">ФГСПО </t>
  </si>
  <si>
    <t>Вязовиков А.Н.</t>
  </si>
  <si>
    <t>Жмакин Вячеслав Дмитриеевич</t>
  </si>
  <si>
    <t>Лещук Кирилл Сергеевич</t>
  </si>
  <si>
    <t>1юн</t>
  </si>
  <si>
    <t>Сауков Антон Юрьевич</t>
  </si>
  <si>
    <t>Сам-но</t>
  </si>
  <si>
    <t>Бызов Иван Николаевич</t>
  </si>
  <si>
    <t>МАЛЬЧИКИ</t>
  </si>
  <si>
    <t>Чистяков Матвей Иванович</t>
  </si>
  <si>
    <t>МАУ Голышмановская СШОР</t>
  </si>
  <si>
    <t>Чистяков И.Г</t>
  </si>
  <si>
    <t>Чистяков И.Г.</t>
  </si>
  <si>
    <t>Тонков Александр Сергеевич</t>
  </si>
  <si>
    <t>Брагин Владимир Николаевич</t>
  </si>
  <si>
    <t>ВЕТЕРАНЫ 61+</t>
  </si>
  <si>
    <t>Баранов Иван Алексеевич</t>
  </si>
  <si>
    <t>Брагин В.</t>
  </si>
  <si>
    <t>Дьяченко Тимофей Денисович</t>
  </si>
  <si>
    <t>Рычков Максим Евгеньевич</t>
  </si>
  <si>
    <t>Абрамов Иван Эдуардович</t>
  </si>
  <si>
    <t>Девочки</t>
  </si>
  <si>
    <t>Р.М. Нургалиев</t>
  </si>
  <si>
    <t>Рябов Сергей Андреевия</t>
  </si>
  <si>
    <t>Мацюк Кирилл Станиславович</t>
  </si>
  <si>
    <t>МАРАФОН</t>
  </si>
  <si>
    <t>ЮНОШИ</t>
  </si>
  <si>
    <t xml:space="preserve"> ЖЕНЩИНЫ ВЕТЕРАНЫ 35-44</t>
  </si>
  <si>
    <t>63+</t>
  </si>
  <si>
    <t>Халилаева Екатерина Сергеевна</t>
  </si>
  <si>
    <t>Давлятов Ринат</t>
  </si>
  <si>
    <t>Бачинин Игорь Геннадьевич</t>
  </si>
  <si>
    <t>Ветераны мужчины 51-60 (5 минут)</t>
  </si>
  <si>
    <t>Брюхов Валерий Николаевич</t>
  </si>
  <si>
    <t>ВЕТЕРАНЫ 51-60</t>
  </si>
  <si>
    <t>МУЖЧИНЫ ВЕТЕРАНЫ 61+</t>
  </si>
  <si>
    <t>Некрасов Александр Михайлович</t>
  </si>
  <si>
    <t>Коновалов Николай Дмитриевич</t>
  </si>
  <si>
    <t>Сушинских Сергей Николаевич</t>
  </si>
  <si>
    <t>Клепиков Антон Александрович</t>
  </si>
  <si>
    <t>Битюков Иван Сергеевич</t>
  </si>
  <si>
    <t>Несмелов Виктор Алексеевич</t>
  </si>
  <si>
    <t>Мальчики до 12</t>
  </si>
  <si>
    <t>Васильев Степан Сергеевич</t>
  </si>
  <si>
    <t>58-</t>
  </si>
  <si>
    <t>Коркин Вадим Александрович</t>
  </si>
  <si>
    <t>Заречный, Рассвет</t>
  </si>
  <si>
    <t>ЖОНГЛИРОВАНИЕ</t>
  </si>
  <si>
    <t>Ардаев Антон Альбертович</t>
  </si>
  <si>
    <t>Кировград</t>
  </si>
  <si>
    <t>Белкин Сергей Леонидович</t>
  </si>
  <si>
    <t>ВЕТЕРАНЫ 40-50</t>
  </si>
  <si>
    <t>Мифтахова Мария Фаритовна</t>
  </si>
  <si>
    <t>Якутия Нерюнгри</t>
  </si>
  <si>
    <t>СпасРезерв, Московская обл.</t>
  </si>
  <si>
    <t>Клуб Kartaly Team</t>
  </si>
  <si>
    <t>Зимин Дмитрий Александрович</t>
  </si>
  <si>
    <t>Кашпур С.Н.</t>
  </si>
  <si>
    <t>Рощектаев Александр Анатольевич</t>
  </si>
  <si>
    <t>Фишер Кирилл Анатольевич</t>
  </si>
  <si>
    <t>Екатеринбурское СВУ</t>
  </si>
  <si>
    <t>Гинин Игорь</t>
  </si>
  <si>
    <t>Алексеенков Сергей</t>
  </si>
  <si>
    <t>Шанин Александр</t>
  </si>
  <si>
    <t>Боровиков Григорий</t>
  </si>
  <si>
    <t>Крутиков Евгений</t>
  </si>
  <si>
    <t>Пятыгин Роман</t>
  </si>
  <si>
    <t>Бородулин Андрей</t>
  </si>
  <si>
    <t>Петров Григорий</t>
  </si>
  <si>
    <t>Лавров Иван</t>
  </si>
  <si>
    <t>Болотов Антон</t>
  </si>
  <si>
    <t>Маликов Николай</t>
  </si>
  <si>
    <t>Болотова Кира</t>
  </si>
  <si>
    <t>ДЕВУШКИ до 18</t>
  </si>
  <si>
    <t>Макина Мария</t>
  </si>
  <si>
    <t>Архипова Диана</t>
  </si>
  <si>
    <t>Вайгент Евгений Анатольевич</t>
  </si>
  <si>
    <t>Омск</t>
  </si>
  <si>
    <t>Ува</t>
  </si>
  <si>
    <t>Курбатов Илья Алексеевич</t>
  </si>
  <si>
    <t>Далмат</t>
  </si>
  <si>
    <t>Пермяков Николай Алексеевич</t>
  </si>
  <si>
    <t>Королев Демид Александрович</t>
  </si>
  <si>
    <t>Еспасинов Аман Исатайкевич</t>
  </si>
  <si>
    <t>Елисеев Юрий Геннадьевич</t>
  </si>
  <si>
    <t>Астрахань</t>
  </si>
  <si>
    <t>Карпов Николай Иванович</t>
  </si>
  <si>
    <t>105+</t>
  </si>
  <si>
    <t>Никулин Михаил Григорьевич</t>
  </si>
  <si>
    <t>кмс</t>
  </si>
  <si>
    <t>Спортклуб TIU</t>
  </si>
  <si>
    <t>ВЕТЕРАНЫ МУЖЧИНЫ 51-60</t>
  </si>
  <si>
    <t>Казанцев Анатолий Александрович</t>
  </si>
  <si>
    <t>Чернов Михаил</t>
  </si>
  <si>
    <t>Делявирова Галина Рашидовна</t>
  </si>
  <si>
    <t>Пушка ЕКБ</t>
  </si>
  <si>
    <t>Мужчины ветераны 40-50</t>
  </si>
  <si>
    <t>Давлетов Ринат</t>
  </si>
  <si>
    <t>Екатеринбург</t>
  </si>
  <si>
    <t>Бабакаев Артем Вячеславович</t>
  </si>
  <si>
    <t>Bright Fit</t>
  </si>
  <si>
    <t>Денисова Любовь</t>
  </si>
  <si>
    <t>Подгорный Иван Юрьевич</t>
  </si>
  <si>
    <t>СТИМ Алапаевск</t>
  </si>
  <si>
    <t>ID team</t>
  </si>
  <si>
    <t>Жонглирование</t>
  </si>
  <si>
    <t>Аскаров Артур</t>
  </si>
  <si>
    <t>Денисов Иван</t>
  </si>
  <si>
    <t>ЗМС</t>
  </si>
  <si>
    <t>Сапожникова Анастасия</t>
  </si>
  <si>
    <t>Cимушин А.М.</t>
  </si>
  <si>
    <t>Забихуллин Ильшат Равилович</t>
  </si>
  <si>
    <t>Шанин А.</t>
  </si>
  <si>
    <t xml:space="preserve">Шувалова Надежда </t>
  </si>
  <si>
    <t>Нургалиев Родион</t>
  </si>
  <si>
    <t xml:space="preserve">Биче-оол Чингис </t>
  </si>
  <si>
    <t>Гладких Денис</t>
  </si>
  <si>
    <t xml:space="preserve">Созонова Дарья </t>
  </si>
  <si>
    <t>Слободчиков Алексей</t>
  </si>
  <si>
    <t>Брагин Владимир</t>
  </si>
  <si>
    <t>Несмелов Виктор</t>
  </si>
  <si>
    <t xml:space="preserve">Леметти Михаил </t>
  </si>
  <si>
    <t>Пономарёв Артём</t>
  </si>
  <si>
    <t>Никольский Михаил</t>
  </si>
  <si>
    <t>Рощектаев Александр</t>
  </si>
  <si>
    <t xml:space="preserve">Грязнов Андрей </t>
  </si>
  <si>
    <t>Гаврилин Никита</t>
  </si>
  <si>
    <t>ЭТАП МЕЖДУНАРОДНОЙ СЕРИИ ГРАН ПРИ ПО ГИРЕВОМУ СПОРТУ 2021</t>
  </si>
  <si>
    <t>Карталы ТИМ</t>
  </si>
  <si>
    <t>УВА</t>
  </si>
  <si>
    <t>ЖИМ</t>
  </si>
  <si>
    <t>Чернов М.</t>
  </si>
  <si>
    <t>Cтепанов В., Денисов И.</t>
  </si>
  <si>
    <t>Романов И.</t>
  </si>
  <si>
    <t>Выступление</t>
  </si>
  <si>
    <t>Голышмановская СШОР</t>
  </si>
  <si>
    <t>Жим/ толчок</t>
  </si>
  <si>
    <t>Вайгент Евгений</t>
  </si>
  <si>
    <t>Пушкарев Сергей</t>
  </si>
  <si>
    <t>Зауралец</t>
  </si>
  <si>
    <t>Еспасинов Аман</t>
  </si>
  <si>
    <t>Созонова Дарья</t>
  </si>
  <si>
    <t>Абс</t>
  </si>
  <si>
    <t>Васильев Степан</t>
  </si>
  <si>
    <t>Несмелов В.А.</t>
  </si>
  <si>
    <t>Бакум К.</t>
  </si>
  <si>
    <t>Верхнее Дуброво</t>
  </si>
  <si>
    <t>Кабацкий П.</t>
  </si>
  <si>
    <t>Болотников И.</t>
  </si>
  <si>
    <t>Женщины</t>
  </si>
  <si>
    <t>Заостровных Марина</t>
  </si>
  <si>
    <t>Агро С</t>
  </si>
  <si>
    <t>Амосов С.</t>
  </si>
  <si>
    <t>Сауков Антон</t>
  </si>
  <si>
    <t>Львов Сергей</t>
  </si>
  <si>
    <t>Симушин А.</t>
  </si>
  <si>
    <t>Квашнина М.В.</t>
  </si>
  <si>
    <t>Двоеборье 5 мин</t>
  </si>
  <si>
    <t>Попов Иван</t>
  </si>
  <si>
    <t>Яковлев Даниил</t>
  </si>
  <si>
    <t>Денисов И.</t>
  </si>
  <si>
    <t>Варлаков Константин</t>
  </si>
  <si>
    <t>1ю</t>
  </si>
  <si>
    <t>Варлаков Николай</t>
  </si>
  <si>
    <t>Жонглирование/ Рывок</t>
  </si>
  <si>
    <t>Конанков Валерий</t>
  </si>
  <si>
    <t>СК "Талипыч"</t>
  </si>
  <si>
    <t>Рывок 2 гирь 1минута</t>
  </si>
  <si>
    <t>Долганов Алексей Александрович</t>
  </si>
  <si>
    <t>Рябова Анастасия</t>
  </si>
  <si>
    <t>Нургалиев Р.</t>
  </si>
  <si>
    <t>Мифтахова Мария</t>
  </si>
  <si>
    <t>Михайлов В.</t>
  </si>
  <si>
    <t>Кузнецова Ксения</t>
  </si>
  <si>
    <t>Riviera Welness</t>
  </si>
  <si>
    <t>Овчинникова Оксана</t>
  </si>
  <si>
    <t>Салманов Александр</t>
  </si>
  <si>
    <t>Самостоятельно</t>
  </si>
  <si>
    <t>Кривошеина Галина</t>
  </si>
  <si>
    <t>МАЛЬЧИКИ до 12 лет</t>
  </si>
  <si>
    <t>ДЕВОЧКИ до 12 лет</t>
  </si>
  <si>
    <t>Колясникова Наталья</t>
  </si>
  <si>
    <t>Жумалиев Рустам</t>
  </si>
  <si>
    <t>Халиллаева Екатерина</t>
  </si>
  <si>
    <t>68+</t>
  </si>
  <si>
    <t xml:space="preserve">Магамуров Игорь </t>
  </si>
  <si>
    <t>МЕСТО</t>
  </si>
  <si>
    <t>АГРО С</t>
  </si>
  <si>
    <t xml:space="preserve">ПРОТОКОЛ Армейский рывок </t>
  </si>
  <si>
    <t>25 -26 сентября 2021 года</t>
  </si>
  <si>
    <t>Cимушин А.</t>
  </si>
  <si>
    <t>АБС</t>
  </si>
  <si>
    <t xml:space="preserve">Ветераны мужчины 51+ </t>
  </si>
  <si>
    <t>Абрамов С.</t>
  </si>
  <si>
    <t>Протокол Полумарафон</t>
  </si>
  <si>
    <t>25- 26 сентября 2021 года</t>
  </si>
  <si>
    <t>Марафоны</t>
  </si>
  <si>
    <t xml:space="preserve">ЖЕНЩИНЫ ВЕТЕРАНЫ 40+ </t>
  </si>
  <si>
    <t>1Ю</t>
  </si>
  <si>
    <t>2Ю</t>
  </si>
  <si>
    <t>3Ю</t>
  </si>
  <si>
    <t>МСМК</t>
  </si>
  <si>
    <t>1В</t>
  </si>
  <si>
    <t xml:space="preserve">Зимин Дмитрий </t>
  </si>
  <si>
    <t>Вязовиков Александр</t>
  </si>
  <si>
    <t xml:space="preserve">Коркина Наталья </t>
  </si>
  <si>
    <t xml:space="preserve">Светлаков Александр </t>
  </si>
  <si>
    <t>Спринт Толчок, Рывок гирь</t>
  </si>
  <si>
    <t>25 - 26 сентября 2021 года</t>
  </si>
  <si>
    <t xml:space="preserve">ПРОТОКОЛ Длинный цикл </t>
  </si>
  <si>
    <t xml:space="preserve"> КМС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</si>
</sst>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0.000"/>
    <numFmt numFmtId="189" formatCode="#,##0.000&quot;р.&quot;"/>
    <numFmt numFmtId="190" formatCode="#,##0.000"/>
    <numFmt numFmtId="191" formatCode="#,##0.00_ ;\-#,##0.00\ 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-* #,##0.0_р_._-;\-* #,##0.0_р_._-;_-* &quot;-&quot;?_р_._-;_-@_-"/>
    <numFmt numFmtId="197" formatCode="h:mm;@"/>
    <numFmt numFmtId="198" formatCode="[$-F400]h:mm:ss\ AM/PM"/>
    <numFmt numFmtId="199" formatCode="[h]:mm:ss;@"/>
    <numFmt numFmtId="200" formatCode="#,##0_р_."/>
    <numFmt numFmtId="201" formatCode="h:mm:ss;@"/>
    <numFmt numFmtId="202" formatCode="[$-FC19]d\ mmmm\ yyyy\ &quot;г.&quot;"/>
    <numFmt numFmtId="203" formatCode="[$-F800]dddd\,\ mmmm\ dd\,\ yyyy"/>
    <numFmt numFmtId="204" formatCode="0.0"/>
    <numFmt numFmtId="205" formatCode="0.0000"/>
    <numFmt numFmtId="206" formatCode="[$-FC19]dddd\,\ d\ mmmm\ yyyy\ &quot;г&quot;\."/>
    <numFmt numFmtId="207" formatCode="0.00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6C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16" fontId="11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10" fillId="0" borderId="0" xfId="0" applyFont="1" applyAlignment="1">
      <alignment/>
    </xf>
    <xf numFmtId="0" fontId="58" fillId="0" borderId="14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188" fontId="4" fillId="0" borderId="12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188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8" fillId="0" borderId="14" xfId="0" applyFont="1" applyFill="1" applyBorder="1" applyAlignment="1">
      <alignment horizontal="center"/>
    </xf>
    <xf numFmtId="0" fontId="58" fillId="0" borderId="15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188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188" fontId="10" fillId="0" borderId="16" xfId="0" applyNumberFormat="1" applyFont="1" applyFill="1" applyBorder="1" applyAlignment="1">
      <alignment horizontal="center"/>
    </xf>
    <xf numFmtId="188" fontId="10" fillId="0" borderId="10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188" fontId="10" fillId="0" borderId="10" xfId="0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1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4" fontId="10" fillId="0" borderId="11" xfId="0" applyNumberFormat="1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8" fontId="10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7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58" fillId="0" borderId="14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188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88" fontId="10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88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left"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88" fontId="10" fillId="0" borderId="12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58" fillId="0" borderId="14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 wrapText="1"/>
    </xf>
    <xf numFmtId="0" fontId="58" fillId="0" borderId="20" xfId="0" applyFont="1" applyFill="1" applyBorder="1" applyAlignment="1">
      <alignment horizontal="center" wrapText="1"/>
    </xf>
    <xf numFmtId="0" fontId="10" fillId="10" borderId="11" xfId="0" applyFont="1" applyFill="1" applyBorder="1" applyAlignment="1">
      <alignment horizontal="center"/>
    </xf>
    <xf numFmtId="0" fontId="10" fillId="1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0" fillId="10" borderId="10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 vertical="center"/>
    </xf>
    <xf numFmtId="0" fontId="10" fillId="38" borderId="10" xfId="0" applyFont="1" applyFill="1" applyBorder="1" applyAlignment="1">
      <alignment horizontal="center" vertical="center"/>
    </xf>
    <xf numFmtId="0" fontId="10" fillId="19" borderId="10" xfId="0" applyFont="1" applyFill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 vertical="center"/>
    </xf>
    <xf numFmtId="188" fontId="10" fillId="33" borderId="1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188" fontId="4" fillId="33" borderId="0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188" fontId="4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188" fontId="10" fillId="33" borderId="0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2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/>
    </xf>
    <xf numFmtId="0" fontId="10" fillId="33" borderId="10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0" fontId="10" fillId="39" borderId="10" xfId="0" applyNumberFormat="1" applyFont="1" applyFill="1" applyBorder="1" applyAlignment="1">
      <alignment horizontal="center" vertical="center"/>
    </xf>
    <xf numFmtId="0" fontId="10" fillId="11" borderId="10" xfId="0" applyNumberFormat="1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10" fillId="5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 vertical="center"/>
    </xf>
    <xf numFmtId="1" fontId="10" fillId="10" borderId="10" xfId="0" applyNumberFormat="1" applyFont="1" applyFill="1" applyBorder="1" applyAlignment="1">
      <alignment horizontal="center" vertical="center"/>
    </xf>
    <xf numFmtId="0" fontId="10" fillId="13" borderId="10" xfId="0" applyNumberFormat="1" applyFont="1" applyFill="1" applyBorder="1" applyAlignment="1">
      <alignment horizontal="center" vertical="center"/>
    </xf>
    <xf numFmtId="0" fontId="11" fillId="13" borderId="10" xfId="0" applyFont="1" applyFill="1" applyBorder="1" applyAlignment="1">
      <alignment horizontal="center" vertical="center" wrapText="1"/>
    </xf>
    <xf numFmtId="0" fontId="7" fillId="39" borderId="10" xfId="0" applyNumberFormat="1" applyFont="1" applyFill="1" applyBorder="1" applyAlignment="1">
      <alignment horizontal="center" vertical="center"/>
    </xf>
    <xf numFmtId="0" fontId="10" fillId="40" borderId="10" xfId="0" applyNumberFormat="1" applyFont="1" applyFill="1" applyBorder="1" applyAlignment="1">
      <alignment horizontal="center" vertical="center"/>
    </xf>
    <xf numFmtId="0" fontId="60" fillId="39" borderId="10" xfId="0" applyNumberFormat="1" applyFont="1" applyFill="1" applyBorder="1" applyAlignment="1">
      <alignment horizontal="center" vertical="center"/>
    </xf>
    <xf numFmtId="1" fontId="10" fillId="37" borderId="1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0" fillId="37" borderId="10" xfId="0" applyNumberFormat="1" applyFont="1" applyFill="1" applyBorder="1" applyAlignment="1">
      <alignment horizontal="center" vertical="center"/>
    </xf>
    <xf numFmtId="1" fontId="10" fillId="6" borderId="11" xfId="0" applyNumberFormat="1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1" xfId="0" applyNumberFormat="1" applyFont="1" applyFill="1" applyBorder="1" applyAlignment="1">
      <alignment horizontal="center"/>
    </xf>
    <xf numFmtId="1" fontId="10" fillId="34" borderId="10" xfId="0" applyNumberFormat="1" applyFont="1" applyFill="1" applyBorder="1" applyAlignment="1">
      <alignment horizontal="center" vertical="center"/>
    </xf>
    <xf numFmtId="1" fontId="10" fillId="11" borderId="11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61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0" borderId="11" xfId="0" applyFont="1" applyBorder="1" applyAlignment="1">
      <alignment horizontal="left"/>
    </xf>
    <xf numFmtId="0" fontId="11" fillId="33" borderId="10" xfId="0" applyFont="1" applyFill="1" applyBorder="1" applyAlignment="1">
      <alignment horizontal="left" vertical="center"/>
    </xf>
    <xf numFmtId="0" fontId="10" fillId="38" borderId="10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 wrapText="1"/>
    </xf>
    <xf numFmtId="0" fontId="10" fillId="41" borderId="11" xfId="0" applyFont="1" applyFill="1" applyBorder="1" applyAlignment="1">
      <alignment horizontal="center" vertical="center" wrapText="1"/>
    </xf>
    <xf numFmtId="0" fontId="10" fillId="42" borderId="10" xfId="0" applyNumberFormat="1" applyFont="1" applyFill="1" applyBorder="1" applyAlignment="1">
      <alignment horizontal="center" vertical="center"/>
    </xf>
    <xf numFmtId="0" fontId="10" fillId="43" borderId="10" xfId="0" applyNumberFormat="1" applyFont="1" applyFill="1" applyBorder="1" applyAlignment="1">
      <alignment horizontal="center" vertical="center"/>
    </xf>
    <xf numFmtId="0" fontId="10" fillId="34" borderId="10" xfId="0" applyNumberFormat="1" applyFont="1" applyFill="1" applyBorder="1" applyAlignment="1">
      <alignment horizontal="center"/>
    </xf>
    <xf numFmtId="0" fontId="10" fillId="37" borderId="10" xfId="0" applyNumberFormat="1" applyFont="1" applyFill="1" applyBorder="1" applyAlignment="1">
      <alignment horizontal="center"/>
    </xf>
    <xf numFmtId="0" fontId="10" fillId="41" borderId="10" xfId="0" applyNumberFormat="1" applyFont="1" applyFill="1" applyBorder="1" applyAlignment="1">
      <alignment horizontal="center" vertical="center"/>
    </xf>
    <xf numFmtId="0" fontId="10" fillId="44" borderId="10" xfId="0" applyNumberFormat="1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16" fontId="11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16" fontId="11" fillId="33" borderId="0" xfId="0" applyNumberFormat="1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188" fontId="10" fillId="0" borderId="26" xfId="0" applyNumberFormat="1" applyFont="1" applyFill="1" applyBorder="1" applyAlignment="1">
      <alignment horizontal="center" vertical="center"/>
    </xf>
    <xf numFmtId="188" fontId="10" fillId="0" borderId="27" xfId="0" applyNumberFormat="1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 wrapText="1"/>
    </xf>
    <xf numFmtId="0" fontId="4" fillId="39" borderId="11" xfId="0" applyFont="1" applyFill="1" applyBorder="1" applyAlignment="1">
      <alignment horizontal="center" vertical="center" wrapText="1"/>
    </xf>
    <xf numFmtId="1" fontId="10" fillId="39" borderId="10" xfId="0" applyNumberFormat="1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219075</xdr:rowOff>
    </xdr:from>
    <xdr:to>
      <xdr:col>1</xdr:col>
      <xdr:colOff>857250</xdr:colOff>
      <xdr:row>4</xdr:row>
      <xdr:rowOff>209550</xdr:rowOff>
    </xdr:to>
    <xdr:pic>
      <xdr:nvPicPr>
        <xdr:cNvPr id="1" name="Рисунок 6" descr="wakc_logo-198x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457200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5</xdr:row>
      <xdr:rowOff>133350</xdr:rowOff>
    </xdr:from>
    <xdr:to>
      <xdr:col>1</xdr:col>
      <xdr:colOff>666750</xdr:colOff>
      <xdr:row>7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00175"/>
          <a:ext cx="11144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476250</xdr:colOff>
      <xdr:row>1</xdr:row>
      <xdr:rowOff>85725</xdr:rowOff>
    </xdr:from>
    <xdr:to>
      <xdr:col>20</xdr:col>
      <xdr:colOff>47625</xdr:colOff>
      <xdr:row>4</xdr:row>
      <xdr:rowOff>66675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01950" y="323850"/>
          <a:ext cx="923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161925</xdr:colOff>
      <xdr:row>1</xdr:row>
      <xdr:rowOff>38100</xdr:rowOff>
    </xdr:from>
    <xdr:to>
      <xdr:col>21</xdr:col>
      <xdr:colOff>676275</xdr:colOff>
      <xdr:row>4</xdr:row>
      <xdr:rowOff>142875</xdr:rowOff>
    </xdr:to>
    <xdr:pic>
      <xdr:nvPicPr>
        <xdr:cNvPr id="4" name="Рисунок 8" descr="Лого%20Клуб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316450" y="276225"/>
          <a:ext cx="5143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133350</xdr:rowOff>
    </xdr:from>
    <xdr:to>
      <xdr:col>1</xdr:col>
      <xdr:colOff>542925</xdr:colOff>
      <xdr:row>4</xdr:row>
      <xdr:rowOff>47625</xdr:rowOff>
    </xdr:to>
    <xdr:pic>
      <xdr:nvPicPr>
        <xdr:cNvPr id="1" name="Рисунок 6" descr="wakc_logo-198x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33375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247650</xdr:colOff>
      <xdr:row>1</xdr:row>
      <xdr:rowOff>76200</xdr:rowOff>
    </xdr:from>
    <xdr:to>
      <xdr:col>14</xdr:col>
      <xdr:colOff>676275</xdr:colOff>
      <xdr:row>4</xdr:row>
      <xdr:rowOff>142875</xdr:rowOff>
    </xdr:to>
    <xdr:pic>
      <xdr:nvPicPr>
        <xdr:cNvPr id="2" name="Рисунок 8" descr="Лого%20Клуб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25450" y="276225"/>
          <a:ext cx="428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4</xdr:row>
      <xdr:rowOff>247650</xdr:rowOff>
    </xdr:from>
    <xdr:to>
      <xdr:col>1</xdr:col>
      <xdr:colOff>361950</xdr:colOff>
      <xdr:row>6</xdr:row>
      <xdr:rowOff>266700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219200"/>
          <a:ext cx="10477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295275</xdr:colOff>
      <xdr:row>5</xdr:row>
      <xdr:rowOff>114300</xdr:rowOff>
    </xdr:from>
    <xdr:to>
      <xdr:col>15</xdr:col>
      <xdr:colOff>381000</xdr:colOff>
      <xdr:row>8</xdr:row>
      <xdr:rowOff>66675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173075" y="1343025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B9" sqref="B9"/>
    </sheetView>
  </sheetViews>
  <sheetFormatPr defaultColWidth="8.875" defaultRowHeight="12.75"/>
  <cols>
    <col min="1" max="1" width="5.25390625" style="0" customWidth="1"/>
    <col min="2" max="2" width="33.875" style="0" customWidth="1"/>
    <col min="3" max="3" width="7.75390625" style="0" customWidth="1"/>
    <col min="4" max="4" width="7.375" style="0" customWidth="1"/>
    <col min="5" max="5" width="8.25390625" style="0" customWidth="1"/>
    <col min="6" max="6" width="8.125" style="0" customWidth="1"/>
    <col min="7" max="7" width="8.25390625" style="0" customWidth="1"/>
    <col min="8" max="8" width="18.375" style="0" customWidth="1"/>
    <col min="9" max="9" width="8.00390625" style="0" customWidth="1"/>
    <col min="10" max="10" width="6.875" style="0" customWidth="1"/>
    <col min="11" max="11" width="7.375" style="0" customWidth="1"/>
    <col min="12" max="12" width="7.875" style="0" customWidth="1"/>
    <col min="13" max="13" width="15.125" style="0" customWidth="1"/>
    <col min="14" max="16" width="8.875" style="0" customWidth="1"/>
    <col min="17" max="17" width="9.375" style="0" customWidth="1"/>
  </cols>
  <sheetData>
    <row r="1" spans="1:13" ht="15.75">
      <c r="A1" s="315" t="s">
        <v>293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0" t="s">
        <v>32</v>
      </c>
    </row>
    <row r="2" spans="1:13" ht="20.25" customHeight="1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</row>
    <row r="4" spans="1:13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</row>
    <row r="5" spans="1:13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</row>
    <row r="6" spans="1:13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</row>
    <row r="7" spans="1:13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</row>
    <row r="9" spans="1:13" ht="16.5" customHeight="1">
      <c r="A9" s="12"/>
      <c r="B9" s="12"/>
      <c r="C9" s="15"/>
      <c r="D9" s="15"/>
      <c r="E9" s="15"/>
      <c r="F9" s="15"/>
      <c r="G9" s="15"/>
      <c r="H9" s="15"/>
      <c r="I9" s="15"/>
      <c r="J9" s="15"/>
      <c r="K9" s="12"/>
      <c r="L9" s="12"/>
      <c r="M9" s="31"/>
    </row>
    <row r="10" spans="1:13" ht="18.75" customHeight="1">
      <c r="A10" s="319" t="s">
        <v>90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</row>
    <row r="11" spans="1:13" ht="15">
      <c r="A11" s="321" t="s">
        <v>55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</row>
    <row r="12" spans="1:14" ht="26.25" customHeight="1">
      <c r="A12" s="5" t="s">
        <v>4</v>
      </c>
      <c r="B12" s="5" t="s">
        <v>11</v>
      </c>
      <c r="C12" s="5" t="s">
        <v>13</v>
      </c>
      <c r="D12" s="5" t="s">
        <v>12</v>
      </c>
      <c r="E12" s="6" t="s">
        <v>5</v>
      </c>
      <c r="F12" s="6" t="s">
        <v>20</v>
      </c>
      <c r="G12" s="6" t="s">
        <v>6</v>
      </c>
      <c r="H12" s="5" t="s">
        <v>1</v>
      </c>
      <c r="I12" s="6" t="s">
        <v>94</v>
      </c>
      <c r="J12" s="6" t="s">
        <v>16</v>
      </c>
      <c r="K12" s="5" t="s">
        <v>12</v>
      </c>
      <c r="L12" s="5" t="s">
        <v>21</v>
      </c>
      <c r="M12" s="327" t="s">
        <v>9</v>
      </c>
      <c r="N12" s="327"/>
    </row>
    <row r="13" spans="1:14" ht="26.25" customHeight="1">
      <c r="A13" s="174">
        <v>1</v>
      </c>
      <c r="B13" s="114" t="s">
        <v>211</v>
      </c>
      <c r="C13" s="64">
        <v>1982</v>
      </c>
      <c r="D13" s="64" t="s">
        <v>212</v>
      </c>
      <c r="E13" s="75">
        <v>114</v>
      </c>
      <c r="F13" s="76" t="s">
        <v>92</v>
      </c>
      <c r="G13" s="304">
        <v>32</v>
      </c>
      <c r="H13" s="64" t="s">
        <v>208</v>
      </c>
      <c r="I13" s="105">
        <v>78</v>
      </c>
      <c r="J13" s="64">
        <v>1</v>
      </c>
      <c r="K13" s="64" t="s">
        <v>59</v>
      </c>
      <c r="L13" s="64">
        <v>30</v>
      </c>
      <c r="M13" s="314" t="s">
        <v>214</v>
      </c>
      <c r="N13" s="314"/>
    </row>
    <row r="14" spans="1:14" ht="27.75" customHeight="1">
      <c r="A14" s="174">
        <v>1</v>
      </c>
      <c r="B14" s="114" t="s">
        <v>308</v>
      </c>
      <c r="C14" s="64">
        <v>1977</v>
      </c>
      <c r="D14" s="64" t="s">
        <v>61</v>
      </c>
      <c r="E14" s="75">
        <v>108.82</v>
      </c>
      <c r="F14" s="76" t="s">
        <v>92</v>
      </c>
      <c r="G14" s="284">
        <v>24</v>
      </c>
      <c r="H14" s="64" t="s">
        <v>93</v>
      </c>
      <c r="I14" s="105">
        <v>102</v>
      </c>
      <c r="J14" s="64">
        <v>1</v>
      </c>
      <c r="K14" s="64" t="s">
        <v>59</v>
      </c>
      <c r="L14" s="64">
        <v>30</v>
      </c>
      <c r="M14" s="314" t="s">
        <v>95</v>
      </c>
      <c r="N14" s="314"/>
    </row>
    <row r="17" spans="1:18" ht="15.75">
      <c r="A17" s="326" t="s">
        <v>50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4" ht="22.5">
      <c r="A18" s="5" t="s">
        <v>4</v>
      </c>
      <c r="B18" s="5" t="s">
        <v>11</v>
      </c>
      <c r="C18" s="5" t="s">
        <v>13</v>
      </c>
      <c r="D18" s="5" t="s">
        <v>12</v>
      </c>
      <c r="E18" s="6" t="s">
        <v>5</v>
      </c>
      <c r="F18" s="6" t="s">
        <v>20</v>
      </c>
      <c r="G18" s="6" t="s">
        <v>6</v>
      </c>
      <c r="H18" s="5" t="s">
        <v>1</v>
      </c>
      <c r="I18" s="5" t="s">
        <v>23</v>
      </c>
      <c r="J18" s="5" t="s">
        <v>65</v>
      </c>
      <c r="K18" s="5" t="s">
        <v>12</v>
      </c>
      <c r="L18" s="5" t="s">
        <v>21</v>
      </c>
      <c r="M18" s="327" t="s">
        <v>9</v>
      </c>
      <c r="N18" s="327"/>
    </row>
    <row r="19" spans="1:14" ht="15">
      <c r="A19" s="7">
        <v>1</v>
      </c>
      <c r="B19" s="92" t="s">
        <v>307</v>
      </c>
      <c r="C19" s="87">
        <v>1980</v>
      </c>
      <c r="D19" s="87"/>
      <c r="E19" s="88">
        <v>90</v>
      </c>
      <c r="F19" s="88"/>
      <c r="G19" s="305">
        <v>16</v>
      </c>
      <c r="H19" s="77" t="s">
        <v>159</v>
      </c>
      <c r="I19" s="89">
        <v>70</v>
      </c>
      <c r="J19" s="87">
        <v>1</v>
      </c>
      <c r="K19" s="87"/>
      <c r="L19" s="87">
        <v>30</v>
      </c>
      <c r="M19" s="328"/>
      <c r="N19" s="328"/>
    </row>
    <row r="20" spans="1:14" ht="15">
      <c r="A20" s="7">
        <v>2</v>
      </c>
      <c r="B20" s="92" t="s">
        <v>210</v>
      </c>
      <c r="C20" s="87">
        <v>1995</v>
      </c>
      <c r="D20" s="87"/>
      <c r="E20" s="88">
        <v>93</v>
      </c>
      <c r="F20" s="88"/>
      <c r="G20" s="305">
        <v>16</v>
      </c>
      <c r="H20" s="87" t="s">
        <v>64</v>
      </c>
      <c r="I20" s="89">
        <v>65</v>
      </c>
      <c r="J20" s="87">
        <v>2</v>
      </c>
      <c r="K20" s="87"/>
      <c r="L20" s="87">
        <v>27</v>
      </c>
      <c r="M20" s="323"/>
      <c r="N20" s="324"/>
    </row>
    <row r="21" spans="1:14" ht="15">
      <c r="A21" s="7">
        <v>1</v>
      </c>
      <c r="B21" s="92" t="s">
        <v>310</v>
      </c>
      <c r="C21" s="87">
        <v>969</v>
      </c>
      <c r="D21" s="87">
        <v>1</v>
      </c>
      <c r="E21" s="88">
        <v>89</v>
      </c>
      <c r="F21" s="88"/>
      <c r="G21" s="306">
        <v>12</v>
      </c>
      <c r="H21" s="87" t="s">
        <v>58</v>
      </c>
      <c r="I21" s="89">
        <v>72</v>
      </c>
      <c r="J21" s="87">
        <v>1</v>
      </c>
      <c r="K21" s="87"/>
      <c r="L21" s="87">
        <v>30</v>
      </c>
      <c r="M21" s="144"/>
      <c r="N21" s="145"/>
    </row>
    <row r="22" spans="1:14" ht="15">
      <c r="A22" s="7">
        <v>1</v>
      </c>
      <c r="B22" s="63" t="s">
        <v>309</v>
      </c>
      <c r="C22" s="77">
        <v>1977</v>
      </c>
      <c r="D22" s="77"/>
      <c r="E22" s="78">
        <v>63</v>
      </c>
      <c r="F22" s="78"/>
      <c r="G22" s="308">
        <v>8</v>
      </c>
      <c r="H22" s="78" t="s">
        <v>58</v>
      </c>
      <c r="I22" s="105">
        <v>76</v>
      </c>
      <c r="J22" s="77">
        <v>1</v>
      </c>
      <c r="K22" s="77"/>
      <c r="L22" s="77">
        <v>30</v>
      </c>
      <c r="M22" s="325"/>
      <c r="N22" s="325"/>
    </row>
    <row r="25" spans="2:12" ht="12.75">
      <c r="B25" t="s">
        <v>0</v>
      </c>
      <c r="D25" t="s">
        <v>2</v>
      </c>
      <c r="H25" t="s">
        <v>26</v>
      </c>
      <c r="L25" t="s">
        <v>83</v>
      </c>
    </row>
  </sheetData>
  <sheetProtection/>
  <mergeCells count="17">
    <mergeCell ref="M20:N20"/>
    <mergeCell ref="M22:N22"/>
    <mergeCell ref="A17:R17"/>
    <mergeCell ref="M18:N18"/>
    <mergeCell ref="M19:N19"/>
    <mergeCell ref="M12:N12"/>
    <mergeCell ref="M13:N13"/>
    <mergeCell ref="M14:N14"/>
    <mergeCell ref="A1:B1"/>
    <mergeCell ref="A2:M2"/>
    <mergeCell ref="A3:M3"/>
    <mergeCell ref="A4:M4"/>
    <mergeCell ref="A5:M5"/>
    <mergeCell ref="A6:M6"/>
    <mergeCell ref="A8:M8"/>
    <mergeCell ref="A10:M10"/>
    <mergeCell ref="A11:M11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landscape" paperSize="9" scale="90" r:id="rId1"/>
  <colBreaks count="1" manualBreakCount="1">
    <brk id="1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zoomScaleSheetLayoutView="100" workbookViewId="0" topLeftCell="A1">
      <selection activeCell="H28" sqref="H28"/>
    </sheetView>
  </sheetViews>
  <sheetFormatPr defaultColWidth="8.875" defaultRowHeight="12.75"/>
  <cols>
    <col min="1" max="1" width="8.875" style="0" customWidth="1"/>
    <col min="2" max="2" width="29.00390625" style="0" customWidth="1"/>
    <col min="3" max="3" width="4.75390625" style="0" customWidth="1"/>
    <col min="4" max="4" width="6.375" style="0" customWidth="1"/>
    <col min="5" max="5" width="7.00390625" style="0" customWidth="1"/>
    <col min="6" max="6" width="11.375" style="0" customWidth="1"/>
    <col min="7" max="7" width="5.75390625" style="0" customWidth="1"/>
    <col min="8" max="9" width="7.875" style="0" customWidth="1"/>
    <col min="10" max="11" width="7.00390625" style="0" customWidth="1"/>
    <col min="12" max="13" width="5.75390625" style="0" customWidth="1"/>
    <col min="14" max="19" width="7.00390625" style="0" customWidth="1"/>
    <col min="20" max="20" width="8.375" style="0" customWidth="1"/>
    <col min="21" max="22" width="7.00390625" style="0" customWidth="1"/>
    <col min="23" max="24" width="8.125" style="0" customWidth="1"/>
  </cols>
  <sheetData>
    <row r="1" spans="1:34" ht="15.75">
      <c r="A1" s="315" t="s">
        <v>293</v>
      </c>
      <c r="B1" s="315"/>
      <c r="C1" s="14"/>
      <c r="D1" s="315"/>
      <c r="E1" s="31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H1" s="10"/>
    </row>
    <row r="2" spans="1:34" ht="20.25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17"/>
      <c r="Z5" s="17"/>
      <c r="AA5" s="17"/>
      <c r="AB5" s="17"/>
      <c r="AC5" s="17"/>
      <c r="AD5" s="17"/>
      <c r="AE5" s="17"/>
      <c r="AF5" s="17"/>
      <c r="AG5" s="17"/>
      <c r="AH5" s="17"/>
    </row>
    <row r="6" spans="1:34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ht="15.75">
      <c r="A8" s="318" t="s">
        <v>31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10" spans="1:24" ht="31.5" customHeight="1">
      <c r="A10" s="363" t="s">
        <v>16</v>
      </c>
      <c r="B10" s="34" t="s">
        <v>1</v>
      </c>
      <c r="C10" s="361" t="s">
        <v>25</v>
      </c>
      <c r="D10" s="361"/>
      <c r="E10" s="361"/>
      <c r="F10" s="362"/>
      <c r="G10" s="153" t="s">
        <v>234</v>
      </c>
      <c r="H10" s="364" t="s">
        <v>29</v>
      </c>
      <c r="I10" s="362"/>
      <c r="J10" s="61" t="s">
        <v>8</v>
      </c>
      <c r="K10" s="61" t="s">
        <v>70</v>
      </c>
      <c r="L10" s="364" t="s">
        <v>72</v>
      </c>
      <c r="M10" s="362"/>
      <c r="N10" s="364" t="s">
        <v>73</v>
      </c>
      <c r="O10" s="362"/>
      <c r="P10" s="364" t="s">
        <v>68</v>
      </c>
      <c r="Q10" s="362"/>
      <c r="R10" s="364" t="s">
        <v>69</v>
      </c>
      <c r="S10" s="362"/>
      <c r="T10" s="184" t="s">
        <v>209</v>
      </c>
      <c r="U10" s="364" t="s">
        <v>300</v>
      </c>
      <c r="V10" s="362"/>
      <c r="W10" s="35"/>
      <c r="X10" s="35"/>
    </row>
    <row r="11" spans="1:24" ht="28.5" customHeight="1">
      <c r="A11" s="363"/>
      <c r="B11" s="34"/>
      <c r="C11" s="32" t="s">
        <v>24</v>
      </c>
      <c r="D11" s="32" t="s">
        <v>8</v>
      </c>
      <c r="E11" s="183" t="s">
        <v>240</v>
      </c>
      <c r="F11" s="183" t="s">
        <v>29</v>
      </c>
      <c r="G11" s="152"/>
      <c r="H11" s="57" t="s">
        <v>84</v>
      </c>
      <c r="I11" s="33" t="s">
        <v>85</v>
      </c>
      <c r="J11" s="60" t="s">
        <v>84</v>
      </c>
      <c r="K11" s="33" t="s">
        <v>85</v>
      </c>
      <c r="L11" s="60" t="s">
        <v>84</v>
      </c>
      <c r="M11" s="33" t="s">
        <v>85</v>
      </c>
      <c r="N11" s="60" t="s">
        <v>84</v>
      </c>
      <c r="O11" s="33" t="s">
        <v>85</v>
      </c>
      <c r="P11" s="60" t="s">
        <v>84</v>
      </c>
      <c r="Q11" s="33" t="s">
        <v>85</v>
      </c>
      <c r="R11" s="120" t="s">
        <v>84</v>
      </c>
      <c r="S11" s="33" t="s">
        <v>85</v>
      </c>
      <c r="T11" s="180"/>
      <c r="U11" s="60" t="s">
        <v>84</v>
      </c>
      <c r="V11" s="33" t="s">
        <v>85</v>
      </c>
      <c r="W11" s="33"/>
      <c r="X11" s="33"/>
    </row>
    <row r="12" spans="1:24" ht="12.75">
      <c r="A12" s="363"/>
      <c r="B12" s="34"/>
      <c r="C12" s="36" t="s">
        <v>14</v>
      </c>
      <c r="D12" s="36" t="s">
        <v>14</v>
      </c>
      <c r="E12" s="36" t="s">
        <v>14</v>
      </c>
      <c r="F12" s="36" t="s">
        <v>14</v>
      </c>
      <c r="G12" s="36" t="s">
        <v>14</v>
      </c>
      <c r="H12" s="36" t="s">
        <v>14</v>
      </c>
      <c r="I12" s="36" t="s">
        <v>14</v>
      </c>
      <c r="J12" s="36" t="s">
        <v>14</v>
      </c>
      <c r="K12" s="36" t="s">
        <v>14</v>
      </c>
      <c r="L12" s="36" t="s">
        <v>14</v>
      </c>
      <c r="M12" s="36" t="s">
        <v>14</v>
      </c>
      <c r="N12" s="36" t="s">
        <v>14</v>
      </c>
      <c r="O12" s="36" t="s">
        <v>14</v>
      </c>
      <c r="P12" s="36" t="s">
        <v>14</v>
      </c>
      <c r="Q12" s="36" t="s">
        <v>14</v>
      </c>
      <c r="R12" s="36" t="s">
        <v>14</v>
      </c>
      <c r="S12" s="36" t="s">
        <v>14</v>
      </c>
      <c r="T12" s="36" t="s">
        <v>14</v>
      </c>
      <c r="U12" s="36" t="s">
        <v>14</v>
      </c>
      <c r="V12" s="36" t="s">
        <v>14</v>
      </c>
      <c r="W12" s="34" t="s">
        <v>30</v>
      </c>
      <c r="X12" s="34" t="s">
        <v>16</v>
      </c>
    </row>
    <row r="13" spans="1:24" ht="15">
      <c r="A13" s="297">
        <v>1</v>
      </c>
      <c r="B13" s="62" t="s">
        <v>77</v>
      </c>
      <c r="C13" s="113"/>
      <c r="D13" s="113"/>
      <c r="E13" s="113"/>
      <c r="F13" s="113"/>
      <c r="G13" s="113"/>
      <c r="H13" s="298">
        <v>57</v>
      </c>
      <c r="I13" s="298"/>
      <c r="J13" s="113"/>
      <c r="K13" s="113"/>
      <c r="L13" s="113">
        <v>30</v>
      </c>
      <c r="M13" s="113">
        <v>60</v>
      </c>
      <c r="N13" s="113"/>
      <c r="O13" s="113"/>
      <c r="P13" s="113"/>
      <c r="Q13" s="113"/>
      <c r="R13" s="113"/>
      <c r="S13" s="113"/>
      <c r="T13" s="113"/>
      <c r="U13" s="113">
        <v>150</v>
      </c>
      <c r="V13" s="113">
        <v>57</v>
      </c>
      <c r="W13" s="113">
        <f aca="true" t="shared" si="0" ref="W13:W38">SUM(C13:V13)</f>
        <v>354</v>
      </c>
      <c r="X13" s="113">
        <v>1</v>
      </c>
    </row>
    <row r="14" spans="1:24" ht="15">
      <c r="A14" s="297">
        <v>2</v>
      </c>
      <c r="B14" s="114" t="s">
        <v>81</v>
      </c>
      <c r="C14" s="113"/>
      <c r="D14" s="113"/>
      <c r="E14" s="113"/>
      <c r="F14" s="113"/>
      <c r="G14" s="113">
        <v>30</v>
      </c>
      <c r="H14" s="298">
        <v>30</v>
      </c>
      <c r="I14" s="298">
        <v>90</v>
      </c>
      <c r="J14" s="113"/>
      <c r="K14" s="113">
        <v>30</v>
      </c>
      <c r="L14" s="113">
        <v>60</v>
      </c>
      <c r="M14" s="113"/>
      <c r="N14" s="113"/>
      <c r="O14" s="113"/>
      <c r="P14" s="113">
        <v>60</v>
      </c>
      <c r="Q14" s="113"/>
      <c r="R14" s="113"/>
      <c r="S14" s="113"/>
      <c r="T14" s="113"/>
      <c r="U14" s="113">
        <v>30</v>
      </c>
      <c r="V14" s="113"/>
      <c r="W14" s="113">
        <f t="shared" si="0"/>
        <v>330</v>
      </c>
      <c r="X14" s="113">
        <v>2</v>
      </c>
    </row>
    <row r="15" spans="1:24" ht="15.75">
      <c r="A15" s="297">
        <v>3</v>
      </c>
      <c r="B15" s="294" t="s">
        <v>207</v>
      </c>
      <c r="C15" s="36"/>
      <c r="D15" s="36"/>
      <c r="E15" s="36"/>
      <c r="F15" s="36"/>
      <c r="G15" s="36"/>
      <c r="H15" s="299">
        <v>134</v>
      </c>
      <c r="I15" s="299">
        <v>180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13">
        <f t="shared" si="0"/>
        <v>314</v>
      </c>
      <c r="X15" s="113">
        <v>3</v>
      </c>
    </row>
    <row r="16" spans="1:24" ht="15">
      <c r="A16" s="297">
        <v>4</v>
      </c>
      <c r="B16" s="110" t="s">
        <v>243</v>
      </c>
      <c r="C16" s="113"/>
      <c r="D16" s="113"/>
      <c r="E16" s="113"/>
      <c r="F16" s="113"/>
      <c r="G16" s="113"/>
      <c r="H16" s="113">
        <v>27</v>
      </c>
      <c r="I16" s="113">
        <v>180</v>
      </c>
      <c r="J16" s="113"/>
      <c r="K16" s="113"/>
      <c r="L16" s="113">
        <v>30</v>
      </c>
      <c r="M16" s="113">
        <v>30</v>
      </c>
      <c r="N16" s="113"/>
      <c r="O16" s="113"/>
      <c r="P16" s="113"/>
      <c r="Q16" s="113">
        <v>30</v>
      </c>
      <c r="R16" s="113"/>
      <c r="S16" s="113"/>
      <c r="T16" s="113"/>
      <c r="U16" s="113"/>
      <c r="V16" s="113"/>
      <c r="W16" s="113">
        <f t="shared" si="0"/>
        <v>297</v>
      </c>
      <c r="X16" s="113">
        <v>4</v>
      </c>
    </row>
    <row r="17" spans="1:24" ht="15">
      <c r="A17" s="297">
        <v>5</v>
      </c>
      <c r="B17" s="62" t="s">
        <v>62</v>
      </c>
      <c r="C17" s="113"/>
      <c r="D17" s="113"/>
      <c r="E17" s="113"/>
      <c r="F17" s="113"/>
      <c r="G17" s="113">
        <v>30</v>
      </c>
      <c r="H17" s="113">
        <v>57</v>
      </c>
      <c r="I17" s="113">
        <v>30</v>
      </c>
      <c r="J17" s="113"/>
      <c r="K17" s="113"/>
      <c r="L17" s="113"/>
      <c r="M17" s="113"/>
      <c r="N17" s="113"/>
      <c r="O17" s="113"/>
      <c r="P17" s="113">
        <v>84</v>
      </c>
      <c r="Q17" s="113"/>
      <c r="R17" s="113"/>
      <c r="S17" s="113"/>
      <c r="T17" s="113"/>
      <c r="U17" s="113">
        <v>85</v>
      </c>
      <c r="V17" s="113"/>
      <c r="W17" s="113">
        <f t="shared" si="0"/>
        <v>286</v>
      </c>
      <c r="X17" s="113">
        <v>5</v>
      </c>
    </row>
    <row r="18" spans="1:24" ht="15">
      <c r="A18" s="297">
        <v>6</v>
      </c>
      <c r="B18" s="296" t="s">
        <v>189</v>
      </c>
      <c r="C18" s="113"/>
      <c r="D18" s="113"/>
      <c r="E18" s="113"/>
      <c r="F18" s="113"/>
      <c r="G18" s="113"/>
      <c r="H18" s="113">
        <v>30</v>
      </c>
      <c r="I18" s="113"/>
      <c r="J18" s="113"/>
      <c r="K18" s="113"/>
      <c r="L18" s="113"/>
      <c r="M18" s="113"/>
      <c r="N18" s="113"/>
      <c r="O18" s="113"/>
      <c r="P18" s="113">
        <v>147</v>
      </c>
      <c r="Q18" s="113"/>
      <c r="R18" s="113"/>
      <c r="S18" s="113"/>
      <c r="T18" s="113"/>
      <c r="U18" s="113">
        <v>30</v>
      </c>
      <c r="V18" s="113"/>
      <c r="W18" s="113">
        <f t="shared" si="0"/>
        <v>207</v>
      </c>
      <c r="X18" s="113">
        <v>6</v>
      </c>
    </row>
    <row r="19" spans="1:24" ht="15">
      <c r="A19" s="297">
        <v>7</v>
      </c>
      <c r="B19" s="110" t="s">
        <v>232</v>
      </c>
      <c r="C19" s="113">
        <v>27</v>
      </c>
      <c r="D19" s="113"/>
      <c r="E19" s="113">
        <v>30</v>
      </c>
      <c r="F19" s="113"/>
      <c r="G19" s="113"/>
      <c r="H19" s="113"/>
      <c r="I19" s="113"/>
      <c r="J19" s="113"/>
      <c r="K19" s="113"/>
      <c r="L19" s="113"/>
      <c r="M19" s="113"/>
      <c r="N19" s="113">
        <v>30</v>
      </c>
      <c r="O19" s="113"/>
      <c r="P19" s="113"/>
      <c r="Q19" s="113"/>
      <c r="R19" s="113">
        <v>30</v>
      </c>
      <c r="S19" s="113"/>
      <c r="T19" s="113"/>
      <c r="U19" s="113">
        <v>30</v>
      </c>
      <c r="V19" s="113"/>
      <c r="W19" s="113">
        <f t="shared" si="0"/>
        <v>147</v>
      </c>
      <c r="X19" s="113">
        <v>7</v>
      </c>
    </row>
    <row r="20" spans="1:24" ht="15">
      <c r="A20" s="297">
        <v>8</v>
      </c>
      <c r="B20" s="110" t="s">
        <v>67</v>
      </c>
      <c r="C20" s="113"/>
      <c r="D20" s="113"/>
      <c r="E20" s="113"/>
      <c r="F20" s="113"/>
      <c r="G20" s="113"/>
      <c r="H20" s="113"/>
      <c r="I20" s="113">
        <v>60</v>
      </c>
      <c r="J20" s="113"/>
      <c r="K20" s="113"/>
      <c r="L20" s="113"/>
      <c r="M20" s="113"/>
      <c r="N20" s="113"/>
      <c r="O20" s="113"/>
      <c r="P20" s="113">
        <v>30</v>
      </c>
      <c r="Q20" s="113"/>
      <c r="R20" s="113"/>
      <c r="S20" s="113"/>
      <c r="T20" s="113"/>
      <c r="U20" s="113">
        <v>30</v>
      </c>
      <c r="V20" s="113"/>
      <c r="W20" s="113">
        <f t="shared" si="0"/>
        <v>120</v>
      </c>
      <c r="X20" s="113">
        <v>8</v>
      </c>
    </row>
    <row r="21" spans="1:24" ht="15">
      <c r="A21" s="297">
        <v>9</v>
      </c>
      <c r="B21" s="92" t="s">
        <v>233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>
        <v>30</v>
      </c>
      <c r="N21" s="113"/>
      <c r="O21" s="113"/>
      <c r="P21" s="113">
        <v>30</v>
      </c>
      <c r="Q21" s="113"/>
      <c r="R21" s="113"/>
      <c r="S21" s="113">
        <v>30</v>
      </c>
      <c r="T21" s="113"/>
      <c r="U21" s="113">
        <v>30</v>
      </c>
      <c r="V21" s="113"/>
      <c r="W21" s="113">
        <f t="shared" si="0"/>
        <v>120</v>
      </c>
      <c r="X21" s="113">
        <v>9</v>
      </c>
    </row>
    <row r="22" spans="1:24" ht="14.25" customHeight="1">
      <c r="A22" s="297">
        <v>10</v>
      </c>
      <c r="B22" s="62" t="s">
        <v>58</v>
      </c>
      <c r="C22" s="113"/>
      <c r="D22" s="113"/>
      <c r="E22" s="113">
        <v>60</v>
      </c>
      <c r="F22" s="113"/>
      <c r="G22" s="113"/>
      <c r="H22" s="113"/>
      <c r="I22" s="113"/>
      <c r="J22" s="113">
        <v>30</v>
      </c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>
        <v>30</v>
      </c>
      <c r="V22" s="113"/>
      <c r="W22" s="113">
        <f t="shared" si="0"/>
        <v>120</v>
      </c>
      <c r="X22" s="113">
        <v>10</v>
      </c>
    </row>
    <row r="23" spans="1:24" ht="15">
      <c r="A23" s="297">
        <v>11</v>
      </c>
      <c r="B23" s="62" t="s">
        <v>181</v>
      </c>
      <c r="C23" s="113">
        <v>30</v>
      </c>
      <c r="D23" s="113"/>
      <c r="E23" s="113">
        <v>30</v>
      </c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>
        <v>30</v>
      </c>
      <c r="V23" s="113"/>
      <c r="W23" s="113">
        <f t="shared" si="0"/>
        <v>90</v>
      </c>
      <c r="X23" s="113">
        <v>11</v>
      </c>
    </row>
    <row r="24" spans="1:24" ht="15">
      <c r="A24" s="297">
        <v>11</v>
      </c>
      <c r="B24" s="62" t="s">
        <v>239</v>
      </c>
      <c r="C24" s="113"/>
      <c r="D24" s="113"/>
      <c r="E24" s="113"/>
      <c r="F24" s="113"/>
      <c r="G24" s="113"/>
      <c r="H24" s="113"/>
      <c r="I24" s="113">
        <v>30</v>
      </c>
      <c r="J24" s="113"/>
      <c r="K24" s="113">
        <v>60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>
        <f t="shared" si="0"/>
        <v>90</v>
      </c>
      <c r="X24" s="113">
        <v>11</v>
      </c>
    </row>
    <row r="25" spans="1:24" ht="15">
      <c r="A25" s="297">
        <v>11</v>
      </c>
      <c r="B25" s="63" t="s">
        <v>153</v>
      </c>
      <c r="C25" s="113"/>
      <c r="D25" s="113"/>
      <c r="E25" s="113"/>
      <c r="F25" s="113"/>
      <c r="G25" s="113"/>
      <c r="H25" s="113"/>
      <c r="I25" s="113"/>
      <c r="J25" s="113"/>
      <c r="K25" s="113">
        <v>30</v>
      </c>
      <c r="L25" s="113"/>
      <c r="M25" s="113"/>
      <c r="N25" s="113">
        <v>60</v>
      </c>
      <c r="O25" s="113"/>
      <c r="P25" s="113"/>
      <c r="Q25" s="113"/>
      <c r="R25" s="113"/>
      <c r="S25" s="113"/>
      <c r="T25" s="113"/>
      <c r="U25" s="113"/>
      <c r="V25" s="113"/>
      <c r="W25" s="113">
        <f t="shared" si="0"/>
        <v>90</v>
      </c>
      <c r="X25" s="113">
        <v>11</v>
      </c>
    </row>
    <row r="26" spans="1:24" ht="15">
      <c r="A26" s="297">
        <v>14</v>
      </c>
      <c r="B26" s="62" t="s">
        <v>64</v>
      </c>
      <c r="C26" s="113">
        <v>30</v>
      </c>
      <c r="D26" s="113"/>
      <c r="E26" s="113">
        <v>27</v>
      </c>
      <c r="F26" s="113"/>
      <c r="G26" s="113"/>
      <c r="H26" s="113"/>
      <c r="I26" s="113"/>
      <c r="J26" s="113"/>
      <c r="K26" s="113">
        <v>30</v>
      </c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>
        <f t="shared" si="0"/>
        <v>87</v>
      </c>
      <c r="X26" s="113">
        <v>14</v>
      </c>
    </row>
    <row r="27" spans="1:24" ht="15">
      <c r="A27" s="297">
        <v>14</v>
      </c>
      <c r="B27" s="63" t="s">
        <v>184</v>
      </c>
      <c r="C27" s="113"/>
      <c r="D27" s="113"/>
      <c r="E27" s="113"/>
      <c r="F27" s="113"/>
      <c r="G27" s="113"/>
      <c r="H27" s="113"/>
      <c r="I27" s="113"/>
      <c r="J27" s="113"/>
      <c r="K27" s="113">
        <v>87</v>
      </c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>
        <f t="shared" si="0"/>
        <v>87</v>
      </c>
      <c r="X27" s="113">
        <v>14</v>
      </c>
    </row>
    <row r="28" spans="1:24" ht="15">
      <c r="A28" s="297">
        <v>16</v>
      </c>
      <c r="B28" s="63" t="s">
        <v>194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>
        <v>30</v>
      </c>
      <c r="M28" s="113"/>
      <c r="N28" s="113"/>
      <c r="O28" s="113"/>
      <c r="P28" s="113">
        <v>30</v>
      </c>
      <c r="Q28" s="113"/>
      <c r="R28" s="113"/>
      <c r="S28" s="113"/>
      <c r="T28" s="113"/>
      <c r="U28" s="113"/>
      <c r="V28" s="113"/>
      <c r="W28" s="113">
        <f t="shared" si="0"/>
        <v>60</v>
      </c>
      <c r="X28" s="113">
        <v>16</v>
      </c>
    </row>
    <row r="29" spans="1:24" ht="15">
      <c r="A29" s="297">
        <v>16</v>
      </c>
      <c r="B29" s="62" t="s">
        <v>60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>
        <v>30</v>
      </c>
      <c r="M29" s="113"/>
      <c r="N29" s="113">
        <v>30</v>
      </c>
      <c r="O29" s="113"/>
      <c r="P29" s="113"/>
      <c r="Q29" s="113"/>
      <c r="R29" s="113"/>
      <c r="S29" s="113"/>
      <c r="T29" s="113"/>
      <c r="U29" s="113"/>
      <c r="V29" s="113"/>
      <c r="W29" s="113">
        <f t="shared" si="0"/>
        <v>60</v>
      </c>
      <c r="X29" s="113">
        <v>16</v>
      </c>
    </row>
    <row r="30" spans="1:24" ht="15">
      <c r="A30" s="297">
        <v>16</v>
      </c>
      <c r="B30" s="62" t="s">
        <v>157</v>
      </c>
      <c r="C30" s="113"/>
      <c r="D30" s="113"/>
      <c r="E30" s="113"/>
      <c r="F30" s="113"/>
      <c r="G30" s="113"/>
      <c r="H30" s="113">
        <v>30</v>
      </c>
      <c r="I30" s="113"/>
      <c r="J30" s="113"/>
      <c r="K30" s="113"/>
      <c r="L30" s="113"/>
      <c r="M30" s="113"/>
      <c r="N30" s="113">
        <v>30</v>
      </c>
      <c r="O30" s="113"/>
      <c r="P30" s="113"/>
      <c r="Q30" s="113"/>
      <c r="R30" s="113"/>
      <c r="S30" s="113"/>
      <c r="T30" s="113"/>
      <c r="U30" s="113"/>
      <c r="V30" s="113"/>
      <c r="W30" s="113">
        <f t="shared" si="0"/>
        <v>60</v>
      </c>
      <c r="X30" s="113">
        <v>16</v>
      </c>
    </row>
    <row r="31" spans="1:24" ht="15">
      <c r="A31" s="297">
        <v>16</v>
      </c>
      <c r="B31" s="114" t="s">
        <v>71</v>
      </c>
      <c r="C31" s="113"/>
      <c r="D31" s="113"/>
      <c r="E31" s="113"/>
      <c r="F31" s="113"/>
      <c r="G31" s="113"/>
      <c r="H31" s="113"/>
      <c r="I31" s="113"/>
      <c r="J31" s="113"/>
      <c r="K31" s="113">
        <v>30</v>
      </c>
      <c r="L31" s="113"/>
      <c r="M31" s="113"/>
      <c r="N31" s="113"/>
      <c r="O31" s="113"/>
      <c r="P31" s="113"/>
      <c r="Q31" s="113"/>
      <c r="R31" s="113"/>
      <c r="S31" s="113"/>
      <c r="T31" s="113"/>
      <c r="U31" s="113">
        <v>30</v>
      </c>
      <c r="V31" s="113"/>
      <c r="W31" s="113">
        <f t="shared" si="0"/>
        <v>60</v>
      </c>
      <c r="X31" s="113">
        <v>16</v>
      </c>
    </row>
    <row r="32" spans="1:24" ht="15">
      <c r="A32" s="297">
        <v>20</v>
      </c>
      <c r="B32" s="63" t="s">
        <v>150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>
        <v>30</v>
      </c>
      <c r="U32" s="113"/>
      <c r="V32" s="113"/>
      <c r="W32" s="113">
        <f t="shared" si="0"/>
        <v>30</v>
      </c>
      <c r="X32" s="113">
        <v>20</v>
      </c>
    </row>
    <row r="33" spans="1:24" ht="15">
      <c r="A33" s="297">
        <v>20</v>
      </c>
      <c r="B33" s="62" t="s">
        <v>291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>
        <v>30</v>
      </c>
      <c r="Q33" s="113"/>
      <c r="R33" s="113"/>
      <c r="S33" s="113"/>
      <c r="T33" s="113"/>
      <c r="U33" s="113"/>
      <c r="V33" s="113"/>
      <c r="W33" s="113">
        <f t="shared" si="0"/>
        <v>30</v>
      </c>
      <c r="X33" s="113">
        <v>20</v>
      </c>
    </row>
    <row r="34" spans="1:24" ht="15">
      <c r="A34" s="297">
        <v>20</v>
      </c>
      <c r="B34" s="63" t="s">
        <v>204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>
        <v>30</v>
      </c>
      <c r="O34" s="113"/>
      <c r="P34" s="113"/>
      <c r="Q34" s="113"/>
      <c r="R34" s="113"/>
      <c r="S34" s="113"/>
      <c r="T34" s="113"/>
      <c r="U34" s="113"/>
      <c r="V34" s="113"/>
      <c r="W34" s="113">
        <f t="shared" si="0"/>
        <v>30</v>
      </c>
      <c r="X34" s="113">
        <v>20</v>
      </c>
    </row>
    <row r="35" spans="1:24" ht="15">
      <c r="A35" s="297">
        <v>20</v>
      </c>
      <c r="B35" s="62" t="s">
        <v>250</v>
      </c>
      <c r="C35" s="113"/>
      <c r="D35" s="113"/>
      <c r="E35" s="113"/>
      <c r="F35" s="113"/>
      <c r="G35" s="113"/>
      <c r="H35" s="113">
        <v>30</v>
      </c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>
        <f t="shared" si="0"/>
        <v>30</v>
      </c>
      <c r="X35" s="113">
        <v>20</v>
      </c>
    </row>
    <row r="36" spans="1:24" ht="15">
      <c r="A36" s="297">
        <v>20</v>
      </c>
      <c r="B36" s="115" t="s">
        <v>164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>
        <v>30</v>
      </c>
      <c r="R36" s="113"/>
      <c r="S36" s="113"/>
      <c r="T36" s="113"/>
      <c r="U36" s="113"/>
      <c r="V36" s="113"/>
      <c r="W36" s="113">
        <f t="shared" si="0"/>
        <v>30</v>
      </c>
      <c r="X36" s="113">
        <v>20</v>
      </c>
    </row>
    <row r="37" spans="1:24" ht="15">
      <c r="A37" s="297">
        <v>20</v>
      </c>
      <c r="B37" s="302" t="s">
        <v>158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>
        <v>30</v>
      </c>
      <c r="V37" s="113"/>
      <c r="W37" s="113">
        <f t="shared" si="0"/>
        <v>30</v>
      </c>
      <c r="X37" s="113">
        <v>20</v>
      </c>
    </row>
    <row r="38" spans="1:24" ht="15">
      <c r="A38" s="297">
        <v>20</v>
      </c>
      <c r="B38" s="295" t="s">
        <v>278</v>
      </c>
      <c r="C38" s="113"/>
      <c r="D38" s="113"/>
      <c r="E38" s="113"/>
      <c r="F38" s="113"/>
      <c r="G38" s="113"/>
      <c r="H38" s="113">
        <v>30</v>
      </c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>
        <f t="shared" si="0"/>
        <v>30</v>
      </c>
      <c r="X38" s="113">
        <v>20</v>
      </c>
    </row>
    <row r="40" spans="2:23" ht="12.75">
      <c r="B40" t="s">
        <v>0</v>
      </c>
      <c r="E40" t="s">
        <v>2</v>
      </c>
      <c r="S40" t="s">
        <v>26</v>
      </c>
      <c r="W40" t="s">
        <v>83</v>
      </c>
    </row>
    <row r="43" spans="2:3" ht="12.75">
      <c r="B43" s="21"/>
      <c r="C43" s="21"/>
    </row>
  </sheetData>
  <sheetProtection/>
  <mergeCells count="16">
    <mergeCell ref="U10:V10"/>
    <mergeCell ref="P10:Q10"/>
    <mergeCell ref="H10:I10"/>
    <mergeCell ref="L10:M10"/>
    <mergeCell ref="N10:O10"/>
    <mergeCell ref="R10:S10"/>
    <mergeCell ref="C10:F10"/>
    <mergeCell ref="D1:E1"/>
    <mergeCell ref="A10:A12"/>
    <mergeCell ref="A1:B1"/>
    <mergeCell ref="A2:X2"/>
    <mergeCell ref="A3:X3"/>
    <mergeCell ref="A4:X4"/>
    <mergeCell ref="A5:X5"/>
    <mergeCell ref="A6:X6"/>
    <mergeCell ref="A8:X8"/>
  </mergeCells>
  <printOptions/>
  <pageMargins left="0.75" right="0.75" top="1" bottom="1" header="0.3" footer="0.3"/>
  <pageSetup fitToHeight="1" fitToWidth="1" horizontalDpi="360" verticalDpi="36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50"/>
  <sheetViews>
    <sheetView zoomScalePageLayoutView="0" workbookViewId="0" topLeftCell="A15">
      <selection activeCell="M20" sqref="M20"/>
    </sheetView>
  </sheetViews>
  <sheetFormatPr defaultColWidth="8.875" defaultRowHeight="12.75"/>
  <cols>
    <col min="1" max="1" width="4.75390625" style="0" customWidth="1"/>
    <col min="2" max="2" width="25.00390625" style="0" customWidth="1"/>
    <col min="3" max="3" width="8.875" style="0" customWidth="1"/>
    <col min="4" max="4" width="6.125" style="0" customWidth="1"/>
    <col min="5" max="5" width="9.375" style="0" customWidth="1"/>
    <col min="6" max="6" width="7.25390625" style="0" customWidth="1"/>
    <col min="7" max="7" width="7.375" style="0" customWidth="1"/>
    <col min="8" max="8" width="22.375" style="0" customWidth="1"/>
    <col min="9" max="10" width="6.75390625" style="0" customWidth="1"/>
    <col min="11" max="11" width="7.125" style="0" customWidth="1"/>
    <col min="12" max="14" width="8.125" style="0" customWidth="1"/>
    <col min="15" max="15" width="8.00390625" style="0" customWidth="1"/>
    <col min="16" max="17" width="7.25390625" style="0" customWidth="1"/>
    <col min="18" max="18" width="17.875" style="0" customWidth="1"/>
  </cols>
  <sheetData>
    <row r="1" spans="1:19" s="2" customFormat="1" ht="18.75">
      <c r="A1" s="315" t="s">
        <v>88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 t="s">
        <v>32</v>
      </c>
      <c r="S1" s="13"/>
    </row>
    <row r="2" spans="1:19" s="2" customFormat="1" ht="20.25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11"/>
    </row>
    <row r="3" spans="1:19" s="2" customFormat="1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11"/>
    </row>
    <row r="4" spans="1:19" s="2" customFormat="1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11"/>
    </row>
    <row r="5" spans="1:20" s="2" customFormat="1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17"/>
      <c r="T5" s="17"/>
    </row>
    <row r="6" spans="1:20" s="2" customFormat="1" ht="18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"/>
      <c r="T6" s="3"/>
    </row>
    <row r="7" spans="1:18" s="4" customFormat="1" ht="15.75">
      <c r="A7" s="318" t="s">
        <v>27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</row>
    <row r="8" spans="1:18" s="4" customFormat="1" ht="17.25" customHeight="1">
      <c r="A8" s="319" t="s">
        <v>91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</row>
    <row r="9" spans="1:18" s="4" customFormat="1" ht="15.75">
      <c r="A9" s="318" t="s">
        <v>28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</row>
    <row r="10" spans="1:18" ht="21" customHeight="1">
      <c r="A10" s="5" t="s">
        <v>4</v>
      </c>
      <c r="B10" s="5" t="s">
        <v>11</v>
      </c>
      <c r="C10" s="5" t="s">
        <v>13</v>
      </c>
      <c r="D10" s="5" t="s">
        <v>12</v>
      </c>
      <c r="E10" s="6" t="s">
        <v>5</v>
      </c>
      <c r="F10" s="6" t="s">
        <v>20</v>
      </c>
      <c r="G10" s="6" t="s">
        <v>6</v>
      </c>
      <c r="H10" s="5" t="s">
        <v>1</v>
      </c>
      <c r="I10" s="5" t="s">
        <v>7</v>
      </c>
      <c r="J10" s="5" t="s">
        <v>48</v>
      </c>
      <c r="K10" s="5" t="s">
        <v>49</v>
      </c>
      <c r="L10" s="5" t="s">
        <v>51</v>
      </c>
      <c r="M10" s="5" t="s">
        <v>52</v>
      </c>
      <c r="N10" s="5" t="s">
        <v>14</v>
      </c>
      <c r="O10" s="5" t="s">
        <v>53</v>
      </c>
      <c r="P10" s="5" t="s">
        <v>12</v>
      </c>
      <c r="Q10" s="5" t="s">
        <v>21</v>
      </c>
      <c r="R10" s="5" t="s">
        <v>9</v>
      </c>
    </row>
    <row r="11" spans="1:18" ht="15">
      <c r="A11" s="9"/>
      <c r="B11" s="63"/>
      <c r="C11" s="64"/>
      <c r="D11" s="64"/>
      <c r="E11" s="75"/>
      <c r="F11" s="76"/>
      <c r="G11" s="76"/>
      <c r="H11" s="64"/>
      <c r="I11" s="64"/>
      <c r="J11" s="64"/>
      <c r="K11" s="64" t="e">
        <f>#N/A</f>
        <v>#N/A</v>
      </c>
      <c r="L11" s="64"/>
      <c r="M11" s="64" t="e">
        <f>I11+K11</f>
        <v>#N/A</v>
      </c>
      <c r="N11" s="64" t="e">
        <f>M11*1</f>
        <v>#N/A</v>
      </c>
      <c r="O11" s="64"/>
      <c r="P11" s="64"/>
      <c r="Q11" s="64"/>
      <c r="R11" s="64"/>
    </row>
    <row r="12" spans="1:18" ht="15">
      <c r="A12" s="9"/>
      <c r="B12" s="63"/>
      <c r="C12" s="64"/>
      <c r="D12" s="64"/>
      <c r="E12" s="75"/>
      <c r="F12" s="76"/>
      <c r="G12" s="76"/>
      <c r="H12" s="64"/>
      <c r="I12" s="64"/>
      <c r="J12" s="64"/>
      <c r="K12" s="64" t="e">
        <f>#N/A</f>
        <v>#N/A</v>
      </c>
      <c r="L12" s="64"/>
      <c r="M12" s="64" t="e">
        <f>I12+K12</f>
        <v>#N/A</v>
      </c>
      <c r="N12" s="64" t="e">
        <f>M12*1</f>
        <v>#N/A</v>
      </c>
      <c r="O12" s="64"/>
      <c r="P12" s="64"/>
      <c r="Q12" s="64"/>
      <c r="R12" s="64"/>
    </row>
    <row r="13" spans="1:18" ht="15">
      <c r="A13" s="28"/>
      <c r="B13" s="63"/>
      <c r="C13" s="64"/>
      <c r="D13" s="64"/>
      <c r="E13" s="75"/>
      <c r="F13" s="76"/>
      <c r="G13" s="76"/>
      <c r="H13" s="64"/>
      <c r="I13" s="64"/>
      <c r="J13" s="64"/>
      <c r="K13" s="64" t="e">
        <f>#N/A</f>
        <v>#N/A</v>
      </c>
      <c r="L13" s="64" t="e">
        <f>I13+K13</f>
        <v>#N/A</v>
      </c>
      <c r="M13" s="64"/>
      <c r="N13" s="64" t="e">
        <f>L13*2</f>
        <v>#N/A</v>
      </c>
      <c r="O13" s="64"/>
      <c r="P13" s="64"/>
      <c r="Q13" s="64"/>
      <c r="R13" s="64"/>
    </row>
    <row r="14" spans="1:18" ht="15">
      <c r="A14" s="28"/>
      <c r="B14" s="63"/>
      <c r="C14" s="64"/>
      <c r="D14" s="64"/>
      <c r="E14" s="75"/>
      <c r="F14" s="76"/>
      <c r="G14" s="76"/>
      <c r="H14" s="64"/>
      <c r="I14" s="64"/>
      <c r="J14" s="64"/>
      <c r="K14" s="64" t="e">
        <f>#N/A</f>
        <v>#N/A</v>
      </c>
      <c r="L14" s="64" t="e">
        <f>I14+K14</f>
        <v>#N/A</v>
      </c>
      <c r="M14" s="64"/>
      <c r="N14" s="64" t="e">
        <f>L14</f>
        <v>#N/A</v>
      </c>
      <c r="O14" s="64"/>
      <c r="P14" s="64"/>
      <c r="Q14" s="64"/>
      <c r="R14" s="64"/>
    </row>
    <row r="15" spans="1:18" ht="15">
      <c r="A15" s="28"/>
      <c r="B15" s="63"/>
      <c r="C15" s="64"/>
      <c r="D15" s="64"/>
      <c r="E15" s="75"/>
      <c r="F15" s="76"/>
      <c r="G15" s="76"/>
      <c r="H15" s="64"/>
      <c r="I15" s="64"/>
      <c r="J15" s="64"/>
      <c r="K15" s="64" t="e">
        <f>#N/A</f>
        <v>#N/A</v>
      </c>
      <c r="L15" s="64" t="e">
        <f>I15+K15</f>
        <v>#N/A</v>
      </c>
      <c r="M15" s="64"/>
      <c r="N15" s="64" t="e">
        <f>L15*1.5</f>
        <v>#N/A</v>
      </c>
      <c r="O15" s="64"/>
      <c r="P15" s="64"/>
      <c r="Q15" s="64"/>
      <c r="R15" s="64"/>
    </row>
    <row r="16" spans="1:18" ht="15">
      <c r="A16" s="28"/>
      <c r="B16" s="63"/>
      <c r="C16" s="64"/>
      <c r="D16" s="64"/>
      <c r="E16" s="75"/>
      <c r="F16" s="76"/>
      <c r="G16" s="76"/>
      <c r="H16" s="64"/>
      <c r="I16" s="64"/>
      <c r="J16" s="64"/>
      <c r="K16" s="64" t="e">
        <f>#N/A</f>
        <v>#N/A</v>
      </c>
      <c r="L16" s="64" t="e">
        <f>I16+K16</f>
        <v>#N/A</v>
      </c>
      <c r="M16" s="64"/>
      <c r="N16" s="64" t="e">
        <f>L16</f>
        <v>#N/A</v>
      </c>
      <c r="O16" s="64"/>
      <c r="P16" s="64"/>
      <c r="Q16" s="64"/>
      <c r="R16" s="64"/>
    </row>
    <row r="17" spans="1:18" ht="15">
      <c r="A17" s="46"/>
      <c r="B17" s="42"/>
      <c r="C17" s="25"/>
      <c r="D17" s="25"/>
      <c r="E17" s="43"/>
      <c r="F17" s="44"/>
      <c r="G17" s="44"/>
      <c r="H17" s="25"/>
      <c r="I17" s="25"/>
      <c r="J17" s="27"/>
      <c r="K17" s="25"/>
      <c r="L17" s="25"/>
      <c r="M17" s="25"/>
      <c r="N17" s="25"/>
      <c r="O17" s="25"/>
      <c r="P17" s="45"/>
      <c r="Q17" s="45"/>
      <c r="R17" s="47"/>
    </row>
    <row r="18" spans="1:18" ht="15.75">
      <c r="A18" s="334" t="s">
        <v>42</v>
      </c>
      <c r="B18" s="334"/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4"/>
      <c r="P18" s="334"/>
      <c r="Q18" s="334"/>
      <c r="R18" s="334"/>
    </row>
    <row r="19" spans="1:18" ht="21" customHeight="1">
      <c r="A19" s="5" t="s">
        <v>4</v>
      </c>
      <c r="B19" s="5" t="s">
        <v>11</v>
      </c>
      <c r="C19" s="5" t="s">
        <v>13</v>
      </c>
      <c r="D19" s="5" t="s">
        <v>12</v>
      </c>
      <c r="E19" s="5" t="s">
        <v>5</v>
      </c>
      <c r="F19" s="5" t="s">
        <v>20</v>
      </c>
      <c r="G19" s="5" t="s">
        <v>6</v>
      </c>
      <c r="H19" s="5" t="s">
        <v>1</v>
      </c>
      <c r="I19" s="5" t="s">
        <v>7</v>
      </c>
      <c r="J19" s="5" t="s">
        <v>48</v>
      </c>
      <c r="K19" s="5" t="s">
        <v>49</v>
      </c>
      <c r="L19" s="5" t="s">
        <v>51</v>
      </c>
      <c r="M19" s="5" t="s">
        <v>52</v>
      </c>
      <c r="N19" s="5" t="s">
        <v>14</v>
      </c>
      <c r="O19" s="5" t="s">
        <v>53</v>
      </c>
      <c r="P19" s="5" t="s">
        <v>12</v>
      </c>
      <c r="Q19" s="5" t="s">
        <v>21</v>
      </c>
      <c r="R19" s="5" t="s">
        <v>9</v>
      </c>
    </row>
    <row r="20" spans="1:18" ht="15">
      <c r="A20" s="38"/>
      <c r="B20" s="63"/>
      <c r="C20" s="64"/>
      <c r="D20" s="64"/>
      <c r="E20" s="64"/>
      <c r="F20" s="76"/>
      <c r="G20" s="76"/>
      <c r="H20" s="64"/>
      <c r="I20" s="64"/>
      <c r="J20" s="64"/>
      <c r="K20" s="64"/>
      <c r="L20" s="111"/>
      <c r="M20" s="64">
        <f>I20+K20</f>
        <v>0</v>
      </c>
      <c r="N20" s="64">
        <f>M20</f>
        <v>0</v>
      </c>
      <c r="O20" s="64"/>
      <c r="P20" s="64"/>
      <c r="Q20" s="64"/>
      <c r="R20" s="64"/>
    </row>
    <row r="21" spans="1:18" ht="15">
      <c r="A21" s="37"/>
      <c r="B21" s="63"/>
      <c r="C21" s="64"/>
      <c r="D21" s="64"/>
      <c r="E21" s="64"/>
      <c r="F21" s="76"/>
      <c r="G21" s="76"/>
      <c r="H21" s="64"/>
      <c r="I21" s="64"/>
      <c r="J21" s="64"/>
      <c r="K21" s="64"/>
      <c r="L21" s="64"/>
      <c r="M21" s="64">
        <f>I21+K21</f>
        <v>0</v>
      </c>
      <c r="N21" s="64">
        <f>M21</f>
        <v>0</v>
      </c>
      <c r="O21" s="64"/>
      <c r="P21" s="64"/>
      <c r="Q21" s="64"/>
      <c r="R21" s="64"/>
    </row>
    <row r="22" spans="1:18" ht="15">
      <c r="A22" s="23"/>
      <c r="B22" s="18"/>
      <c r="C22" s="19"/>
      <c r="D22" s="19"/>
      <c r="E22" s="20"/>
      <c r="F22" s="20"/>
      <c r="G22" s="24"/>
      <c r="H22" s="19"/>
      <c r="I22" s="19"/>
      <c r="J22" s="27"/>
      <c r="K22" s="19"/>
      <c r="L22" s="19"/>
      <c r="M22" s="25"/>
      <c r="N22" s="25"/>
      <c r="O22" s="19"/>
      <c r="P22" s="26"/>
      <c r="Q22" s="26"/>
      <c r="R22" s="30"/>
    </row>
    <row r="23" spans="1:18" ht="15.75">
      <c r="A23" s="334" t="s">
        <v>79</v>
      </c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4"/>
      <c r="R23" s="334"/>
    </row>
    <row r="24" spans="1:18" ht="21" customHeight="1">
      <c r="A24" s="5" t="s">
        <v>4</v>
      </c>
      <c r="B24" s="5" t="s">
        <v>11</v>
      </c>
      <c r="C24" s="5" t="s">
        <v>13</v>
      </c>
      <c r="D24" s="5" t="s">
        <v>12</v>
      </c>
      <c r="E24" s="5" t="s">
        <v>5</v>
      </c>
      <c r="F24" s="5" t="s">
        <v>20</v>
      </c>
      <c r="G24" s="5" t="s">
        <v>6</v>
      </c>
      <c r="H24" s="5" t="s">
        <v>1</v>
      </c>
      <c r="I24" s="5" t="s">
        <v>7</v>
      </c>
      <c r="J24" s="5" t="s">
        <v>48</v>
      </c>
      <c r="K24" s="5" t="s">
        <v>49</v>
      </c>
      <c r="L24" s="5" t="s">
        <v>51</v>
      </c>
      <c r="M24" s="5" t="s">
        <v>66</v>
      </c>
      <c r="N24" s="5" t="s">
        <v>16</v>
      </c>
      <c r="O24" s="5" t="s">
        <v>12</v>
      </c>
      <c r="P24" s="5" t="s">
        <v>21</v>
      </c>
      <c r="Q24" s="329" t="s">
        <v>9</v>
      </c>
      <c r="R24" s="330"/>
    </row>
    <row r="25" spans="1:18" ht="15">
      <c r="A25" s="59"/>
      <c r="B25" s="62"/>
      <c r="C25" s="79"/>
      <c r="D25" s="77"/>
      <c r="E25" s="78"/>
      <c r="F25" s="79"/>
      <c r="G25" s="80"/>
      <c r="H25" s="77"/>
      <c r="I25" s="64"/>
      <c r="J25" s="64"/>
      <c r="K25" s="64">
        <f>J25/2</f>
        <v>0</v>
      </c>
      <c r="L25" s="64">
        <f>I25+K25</f>
        <v>0</v>
      </c>
      <c r="M25" s="64">
        <f>L25*1</f>
        <v>0</v>
      </c>
      <c r="N25" s="64"/>
      <c r="O25" s="64"/>
      <c r="P25" s="64"/>
      <c r="Q25" s="331"/>
      <c r="R25" s="332"/>
    </row>
    <row r="26" spans="1:18" ht="15">
      <c r="A26" s="59"/>
      <c r="B26" s="63"/>
      <c r="C26" s="64"/>
      <c r="D26" s="64"/>
      <c r="E26" s="64"/>
      <c r="F26" s="76"/>
      <c r="G26" s="76"/>
      <c r="H26" s="64"/>
      <c r="I26" s="64"/>
      <c r="J26" s="64"/>
      <c r="K26" s="64">
        <f>J26/2</f>
        <v>0</v>
      </c>
      <c r="L26" s="64">
        <f>I26+K26</f>
        <v>0</v>
      </c>
      <c r="M26" s="64">
        <f>L26*2</f>
        <v>0</v>
      </c>
      <c r="N26" s="64"/>
      <c r="O26" s="64"/>
      <c r="P26" s="64"/>
      <c r="Q26" s="331"/>
      <c r="R26" s="332"/>
    </row>
    <row r="27" spans="1:18" ht="15">
      <c r="A27" s="59"/>
      <c r="B27" s="63"/>
      <c r="C27" s="64"/>
      <c r="D27" s="64"/>
      <c r="E27" s="75"/>
      <c r="F27" s="76"/>
      <c r="G27" s="76"/>
      <c r="H27" s="64"/>
      <c r="I27" s="64"/>
      <c r="J27" s="64"/>
      <c r="K27" s="64">
        <f>J27/2</f>
        <v>0</v>
      </c>
      <c r="L27" s="64">
        <f>I27+K27</f>
        <v>0</v>
      </c>
      <c r="M27" s="64">
        <f>L27*2</f>
        <v>0</v>
      </c>
      <c r="N27" s="64"/>
      <c r="O27" s="64"/>
      <c r="P27" s="64"/>
      <c r="Q27" s="331"/>
      <c r="R27" s="332"/>
    </row>
    <row r="28" spans="2:18" ht="15">
      <c r="B28" s="41"/>
      <c r="C28" s="39"/>
      <c r="D28" s="39"/>
      <c r="E28" s="55"/>
      <c r="F28" s="56"/>
      <c r="G28" s="56"/>
      <c r="H28" s="39"/>
      <c r="I28" s="39"/>
      <c r="J28" s="40"/>
      <c r="K28" s="39"/>
      <c r="L28" s="39"/>
      <c r="M28" s="39"/>
      <c r="N28" s="39"/>
      <c r="O28" s="39"/>
      <c r="P28" s="41"/>
      <c r="Q28" s="41"/>
      <c r="R28" s="41"/>
    </row>
    <row r="29" spans="1:18" ht="15.75">
      <c r="A29" s="334" t="s">
        <v>78</v>
      </c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</row>
    <row r="30" spans="1:18" ht="21" customHeight="1">
      <c r="A30" s="5" t="s">
        <v>4</v>
      </c>
      <c r="B30" s="5" t="s">
        <v>11</v>
      </c>
      <c r="C30" s="5" t="s">
        <v>13</v>
      </c>
      <c r="D30" s="5" t="s">
        <v>12</v>
      </c>
      <c r="E30" s="5" t="s">
        <v>5</v>
      </c>
      <c r="F30" s="5" t="s">
        <v>20</v>
      </c>
      <c r="G30" s="5" t="s">
        <v>6</v>
      </c>
      <c r="H30" s="5" t="s">
        <v>1</v>
      </c>
      <c r="I30" s="5" t="s">
        <v>7</v>
      </c>
      <c r="J30" s="5" t="s">
        <v>48</v>
      </c>
      <c r="K30" s="5" t="s">
        <v>49</v>
      </c>
      <c r="L30" s="5" t="s">
        <v>51</v>
      </c>
      <c r="M30" s="5" t="s">
        <v>66</v>
      </c>
      <c r="N30" s="5" t="s">
        <v>16</v>
      </c>
      <c r="O30" s="5" t="s">
        <v>12</v>
      </c>
      <c r="P30" s="5" t="s">
        <v>21</v>
      </c>
      <c r="Q30" s="329" t="s">
        <v>9</v>
      </c>
      <c r="R30" s="330"/>
    </row>
    <row r="31" spans="1:18" ht="15">
      <c r="A31" s="59"/>
      <c r="B31" s="63"/>
      <c r="C31" s="64"/>
      <c r="D31" s="64"/>
      <c r="E31" s="75"/>
      <c r="F31" s="76"/>
      <c r="G31" s="76"/>
      <c r="H31" s="64"/>
      <c r="I31" s="64"/>
      <c r="J31" s="64"/>
      <c r="K31" s="64">
        <f>J31/2</f>
        <v>0</v>
      </c>
      <c r="L31" s="64">
        <f>I31+K31</f>
        <v>0</v>
      </c>
      <c r="M31" s="64">
        <f>L31*1</f>
        <v>0</v>
      </c>
      <c r="N31" s="64"/>
      <c r="O31" s="64"/>
      <c r="P31" s="64"/>
      <c r="Q31" s="331"/>
      <c r="R31" s="332"/>
    </row>
    <row r="32" spans="1:18" ht="15">
      <c r="A32" s="59"/>
      <c r="B32" s="63"/>
      <c r="C32" s="64"/>
      <c r="D32" s="64"/>
      <c r="E32" s="64"/>
      <c r="F32" s="76"/>
      <c r="G32" s="76"/>
      <c r="H32" s="64"/>
      <c r="I32" s="64"/>
      <c r="J32" s="64"/>
      <c r="K32" s="64">
        <f>J32/2</f>
        <v>0</v>
      </c>
      <c r="L32" s="64">
        <f>I32+K32</f>
        <v>0</v>
      </c>
      <c r="M32" s="64">
        <f>L32*1</f>
        <v>0</v>
      </c>
      <c r="N32" s="64"/>
      <c r="O32" s="64"/>
      <c r="P32" s="64"/>
      <c r="Q32" s="331"/>
      <c r="R32" s="332"/>
    </row>
    <row r="33" spans="1:18" ht="15">
      <c r="A33" s="59"/>
      <c r="B33" s="63"/>
      <c r="C33" s="64"/>
      <c r="D33" s="64"/>
      <c r="E33" s="75"/>
      <c r="F33" s="76"/>
      <c r="G33" s="76"/>
      <c r="H33" s="64"/>
      <c r="I33" s="64"/>
      <c r="J33" s="64"/>
      <c r="K33" s="64">
        <f>J33/2</f>
        <v>0</v>
      </c>
      <c r="L33" s="64">
        <f>I33+K33</f>
        <v>0</v>
      </c>
      <c r="M33" s="64">
        <f>L33*1</f>
        <v>0</v>
      </c>
      <c r="N33" s="64"/>
      <c r="O33" s="64"/>
      <c r="P33" s="64"/>
      <c r="Q33" s="331"/>
      <c r="R33" s="332"/>
    </row>
    <row r="34" spans="1:18" ht="15.75">
      <c r="A34" s="50"/>
      <c r="B34" s="93"/>
      <c r="C34" s="94"/>
      <c r="D34" s="94"/>
      <c r="E34" s="94"/>
      <c r="F34" s="95"/>
      <c r="G34" s="95"/>
      <c r="H34" s="94"/>
      <c r="I34" s="94"/>
      <c r="J34" s="94"/>
      <c r="K34" s="39"/>
      <c r="L34" s="39"/>
      <c r="M34" s="39"/>
      <c r="N34" s="96"/>
      <c r="O34" s="96"/>
      <c r="P34" s="41"/>
      <c r="Q34" s="41"/>
      <c r="R34" s="41"/>
    </row>
    <row r="37" spans="2:17" ht="12.75">
      <c r="B37" t="s">
        <v>0</v>
      </c>
      <c r="D37" t="s">
        <v>2</v>
      </c>
      <c r="M37" t="s">
        <v>26</v>
      </c>
      <c r="Q37" t="s">
        <v>83</v>
      </c>
    </row>
    <row r="39" spans="1:18" ht="15.75">
      <c r="A39" s="318" t="s">
        <v>46</v>
      </c>
      <c r="B39" s="319"/>
      <c r="C39" s="319"/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</row>
    <row r="40" spans="1:18" ht="33.75">
      <c r="A40" s="5" t="s">
        <v>4</v>
      </c>
      <c r="B40" s="5" t="s">
        <v>11</v>
      </c>
      <c r="C40" s="5" t="s">
        <v>13</v>
      </c>
      <c r="D40" s="5" t="s">
        <v>12</v>
      </c>
      <c r="E40" s="6" t="s">
        <v>5</v>
      </c>
      <c r="F40" s="6" t="s">
        <v>20</v>
      </c>
      <c r="G40" s="6" t="s">
        <v>6</v>
      </c>
      <c r="H40" s="5" t="s">
        <v>1</v>
      </c>
      <c r="I40" s="5" t="s">
        <v>7</v>
      </c>
      <c r="J40" s="5" t="s">
        <v>48</v>
      </c>
      <c r="K40" s="5" t="s">
        <v>49</v>
      </c>
      <c r="L40" s="5" t="s">
        <v>51</v>
      </c>
      <c r="M40" s="5" t="s">
        <v>52</v>
      </c>
      <c r="N40" s="5" t="s">
        <v>14</v>
      </c>
      <c r="O40" s="5" t="s">
        <v>53</v>
      </c>
      <c r="P40" s="5" t="s">
        <v>12</v>
      </c>
      <c r="Q40" s="5" t="s">
        <v>21</v>
      </c>
      <c r="R40" s="5" t="s">
        <v>9</v>
      </c>
    </row>
    <row r="41" spans="1:18" ht="15">
      <c r="A41" s="9"/>
      <c r="B41" s="63"/>
      <c r="C41" s="64"/>
      <c r="D41" s="64"/>
      <c r="E41" s="75"/>
      <c r="F41" s="76"/>
      <c r="G41" s="76"/>
      <c r="H41" s="64"/>
      <c r="I41" s="64"/>
      <c r="J41" s="64"/>
      <c r="K41" s="64" t="e">
        <f>#N/A</f>
        <v>#N/A</v>
      </c>
      <c r="L41" s="64"/>
      <c r="M41" s="64" t="e">
        <f>I41+K41</f>
        <v>#N/A</v>
      </c>
      <c r="N41" s="64" t="e">
        <f>M41*1</f>
        <v>#N/A</v>
      </c>
      <c r="O41" s="64"/>
      <c r="P41" s="64"/>
      <c r="Q41" s="64"/>
      <c r="R41" s="64"/>
    </row>
    <row r="42" spans="1:18" ht="15">
      <c r="A42" s="9"/>
      <c r="B42" s="63"/>
      <c r="C42" s="64"/>
      <c r="D42" s="64"/>
      <c r="E42" s="75"/>
      <c r="F42" s="76"/>
      <c r="G42" s="76"/>
      <c r="H42" s="64"/>
      <c r="I42" s="64"/>
      <c r="J42" s="64"/>
      <c r="K42" s="64" t="e">
        <f>#N/A</f>
        <v>#N/A</v>
      </c>
      <c r="L42" s="64"/>
      <c r="M42" s="64" t="e">
        <f>I42+K42</f>
        <v>#N/A</v>
      </c>
      <c r="N42" s="64" t="e">
        <f>M42*1</f>
        <v>#N/A</v>
      </c>
      <c r="O42" s="64"/>
      <c r="P42" s="64"/>
      <c r="Q42" s="64"/>
      <c r="R42" s="64"/>
    </row>
    <row r="43" spans="1:18" ht="15">
      <c r="A43" s="28"/>
      <c r="B43" s="63"/>
      <c r="C43" s="64"/>
      <c r="D43" s="64"/>
      <c r="E43" s="75"/>
      <c r="F43" s="76"/>
      <c r="G43" s="76"/>
      <c r="H43" s="64"/>
      <c r="I43" s="64"/>
      <c r="J43" s="64"/>
      <c r="K43" s="64" t="e">
        <f>#N/A</f>
        <v>#N/A</v>
      </c>
      <c r="L43" s="64" t="e">
        <f>I43+K43</f>
        <v>#N/A</v>
      </c>
      <c r="M43" s="64"/>
      <c r="N43" s="64" t="e">
        <f>L43*2</f>
        <v>#N/A</v>
      </c>
      <c r="O43" s="64"/>
      <c r="P43" s="64"/>
      <c r="Q43" s="64"/>
      <c r="R43" s="64"/>
    </row>
    <row r="44" spans="1:18" ht="15">
      <c r="A44" s="28"/>
      <c r="B44" s="63"/>
      <c r="C44" s="64"/>
      <c r="D44" s="64"/>
      <c r="E44" s="75"/>
      <c r="F44" s="76"/>
      <c r="G44" s="76"/>
      <c r="H44" s="64"/>
      <c r="I44" s="64"/>
      <c r="J44" s="64"/>
      <c r="K44" s="64" t="e">
        <f>#N/A</f>
        <v>#N/A</v>
      </c>
      <c r="L44" s="64" t="e">
        <f>I44+K44</f>
        <v>#N/A</v>
      </c>
      <c r="M44" s="64"/>
      <c r="N44" s="64" t="e">
        <f>L44</f>
        <v>#N/A</v>
      </c>
      <c r="O44" s="64"/>
      <c r="P44" s="64"/>
      <c r="Q44" s="64"/>
      <c r="R44" s="64"/>
    </row>
    <row r="45" spans="1:18" ht="15">
      <c r="A45" s="28"/>
      <c r="B45" s="63"/>
      <c r="C45" s="64"/>
      <c r="D45" s="64"/>
      <c r="E45" s="75"/>
      <c r="F45" s="76"/>
      <c r="G45" s="76"/>
      <c r="H45" s="64"/>
      <c r="I45" s="64"/>
      <c r="J45" s="64"/>
      <c r="K45" s="64" t="e">
        <f>#N/A</f>
        <v>#N/A</v>
      </c>
      <c r="L45" s="64" t="e">
        <f>I45+K45</f>
        <v>#N/A</v>
      </c>
      <c r="M45" s="64"/>
      <c r="N45" s="64" t="e">
        <f>L45*1.5</f>
        <v>#N/A</v>
      </c>
      <c r="O45" s="64"/>
      <c r="P45" s="64"/>
      <c r="Q45" s="64"/>
      <c r="R45" s="64"/>
    </row>
    <row r="46" spans="1:18" ht="15">
      <c r="A46" s="28"/>
      <c r="B46" s="63"/>
      <c r="C46" s="64"/>
      <c r="D46" s="64"/>
      <c r="E46" s="75"/>
      <c r="F46" s="76"/>
      <c r="G46" s="76"/>
      <c r="H46" s="64"/>
      <c r="I46" s="64"/>
      <c r="J46" s="64"/>
      <c r="K46" s="64" t="e">
        <f>#N/A</f>
        <v>#N/A</v>
      </c>
      <c r="L46" s="64" t="e">
        <f>I46+K46</f>
        <v>#N/A</v>
      </c>
      <c r="M46" s="64"/>
      <c r="N46" s="64" t="e">
        <f>L46</f>
        <v>#N/A</v>
      </c>
      <c r="O46" s="64"/>
      <c r="P46" s="64"/>
      <c r="Q46" s="64"/>
      <c r="R46" s="64"/>
    </row>
    <row r="47" spans="1:18" ht="15">
      <c r="A47" s="46"/>
      <c r="B47" s="42"/>
      <c r="C47" s="25"/>
      <c r="D47" s="25"/>
      <c r="E47" s="43"/>
      <c r="F47" s="44"/>
      <c r="G47" s="44"/>
      <c r="H47" s="25"/>
      <c r="I47" s="25"/>
      <c r="J47" s="27"/>
      <c r="K47" s="25"/>
      <c r="L47" s="25"/>
      <c r="M47" s="25"/>
      <c r="N47" s="25"/>
      <c r="O47" s="25"/>
      <c r="P47" s="45"/>
      <c r="Q47" s="45"/>
      <c r="R47" s="47"/>
    </row>
    <row r="50" spans="2:17" ht="12.75">
      <c r="B50" t="s">
        <v>0</v>
      </c>
      <c r="D50" t="s">
        <v>2</v>
      </c>
      <c r="M50" t="s">
        <v>26</v>
      </c>
      <c r="Q50" t="s">
        <v>83</v>
      </c>
    </row>
  </sheetData>
  <sheetProtection/>
  <mergeCells count="21">
    <mergeCell ref="A39:R39"/>
    <mergeCell ref="Q32:R32"/>
    <mergeCell ref="Q33:R33"/>
    <mergeCell ref="Q25:R25"/>
    <mergeCell ref="Q26:R26"/>
    <mergeCell ref="Q27:R27"/>
    <mergeCell ref="A29:R29"/>
    <mergeCell ref="Q30:R30"/>
    <mergeCell ref="Q31:R31"/>
    <mergeCell ref="A7:R7"/>
    <mergeCell ref="A8:R8"/>
    <mergeCell ref="A9:R9"/>
    <mergeCell ref="A18:R18"/>
    <mergeCell ref="A23:R23"/>
    <mergeCell ref="Q24:R24"/>
    <mergeCell ref="A1:B1"/>
    <mergeCell ref="A2:R2"/>
    <mergeCell ref="A3:R3"/>
    <mergeCell ref="A4:R4"/>
    <mergeCell ref="A5:R5"/>
    <mergeCell ref="A6:R6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zoomScaleSheetLayoutView="100" workbookViewId="0" topLeftCell="A1">
      <selection activeCell="G13" sqref="G13"/>
    </sheetView>
  </sheetViews>
  <sheetFormatPr defaultColWidth="8.875" defaultRowHeight="12.75"/>
  <cols>
    <col min="1" max="1" width="11.25390625" style="179" customWidth="1"/>
    <col min="2" max="2" width="33.125" style="0" customWidth="1"/>
    <col min="3" max="7" width="8.875" style="0" customWidth="1"/>
    <col min="8" max="8" width="17.375" style="0" customWidth="1"/>
    <col min="9" max="14" width="8.875" style="0" customWidth="1"/>
    <col min="15" max="15" width="17.375" style="0" customWidth="1"/>
  </cols>
  <sheetData>
    <row r="1" spans="1:16" ht="15.75">
      <c r="A1" s="315" t="s">
        <v>88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" t="s">
        <v>32</v>
      </c>
      <c r="P1" s="13"/>
    </row>
    <row r="2" spans="1:16" ht="20.25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11"/>
    </row>
    <row r="3" spans="1:16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11"/>
    </row>
    <row r="4" spans="1:16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11"/>
    </row>
    <row r="5" spans="1:17" ht="20.25">
      <c r="A5" s="317" t="s">
        <v>74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17"/>
      <c r="Q5" s="17"/>
    </row>
    <row r="6" spans="1:17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"/>
      <c r="Q6" s="3"/>
    </row>
    <row r="7" spans="1:16" ht="15.75">
      <c r="A7" s="150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1:16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4"/>
    </row>
    <row r="9" spans="1:16" ht="23.25">
      <c r="A9" s="155"/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2"/>
      <c r="N9" s="12"/>
      <c r="O9" s="31"/>
      <c r="P9" s="4"/>
    </row>
    <row r="10" spans="1:16" ht="20.25">
      <c r="A10" s="317" t="s">
        <v>311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4"/>
    </row>
    <row r="11" spans="1:16" ht="15">
      <c r="A11" s="321" t="s">
        <v>28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4"/>
    </row>
    <row r="12" spans="1:15" ht="33.75">
      <c r="A12" s="177" t="s">
        <v>290</v>
      </c>
      <c r="B12" s="5" t="s">
        <v>11</v>
      </c>
      <c r="C12" s="5" t="s">
        <v>13</v>
      </c>
      <c r="D12" s="5" t="s">
        <v>12</v>
      </c>
      <c r="E12" s="6" t="s">
        <v>5</v>
      </c>
      <c r="F12" s="6" t="s">
        <v>20</v>
      </c>
      <c r="G12" s="6" t="s">
        <v>6</v>
      </c>
      <c r="H12" s="5" t="s">
        <v>1</v>
      </c>
      <c r="I12" s="6" t="s">
        <v>33</v>
      </c>
      <c r="J12" s="6" t="s">
        <v>34</v>
      </c>
      <c r="K12" s="5" t="s">
        <v>271</v>
      </c>
      <c r="L12" s="6" t="s">
        <v>16</v>
      </c>
      <c r="M12" s="5" t="s">
        <v>12</v>
      </c>
      <c r="N12" s="5" t="s">
        <v>21</v>
      </c>
      <c r="O12" s="5" t="s">
        <v>9</v>
      </c>
    </row>
    <row r="13" spans="1:15" ht="15">
      <c r="A13" s="52">
        <v>1</v>
      </c>
      <c r="B13" t="s">
        <v>134</v>
      </c>
      <c r="C13" s="28">
        <v>1972</v>
      </c>
      <c r="D13" s="28">
        <v>1</v>
      </c>
      <c r="E13" s="83">
        <v>92</v>
      </c>
      <c r="F13" s="84">
        <v>95</v>
      </c>
      <c r="G13" s="309">
        <v>16</v>
      </c>
      <c r="H13" s="28" t="s">
        <v>202</v>
      </c>
      <c r="I13" s="28"/>
      <c r="J13" s="28"/>
      <c r="K13" s="313">
        <v>27</v>
      </c>
      <c r="L13" s="86">
        <v>1</v>
      </c>
      <c r="M13" s="28"/>
      <c r="N13" s="28">
        <v>30</v>
      </c>
      <c r="O13" s="28"/>
    </row>
    <row r="14" spans="1:15" ht="15">
      <c r="A14" s="52"/>
      <c r="B14" s="63"/>
      <c r="C14" s="28"/>
      <c r="D14" s="28"/>
      <c r="E14" s="83"/>
      <c r="F14" s="84"/>
      <c r="G14" s="84"/>
      <c r="H14" s="28"/>
      <c r="I14" s="28"/>
      <c r="J14" s="28"/>
      <c r="K14" s="28"/>
      <c r="L14" s="86"/>
      <c r="M14" s="28"/>
      <c r="N14" s="28"/>
      <c r="O14" s="28"/>
    </row>
    <row r="15" spans="1:15" ht="15">
      <c r="A15" s="54"/>
      <c r="B15" s="128"/>
      <c r="C15" s="41"/>
      <c r="D15" s="41"/>
      <c r="E15" s="132"/>
      <c r="F15" s="133"/>
      <c r="G15" s="133"/>
      <c r="H15" s="41"/>
      <c r="I15" s="41"/>
      <c r="J15" s="41"/>
      <c r="K15" s="41"/>
      <c r="L15" s="134"/>
      <c r="M15" s="41"/>
      <c r="N15" s="41"/>
      <c r="O15" s="41"/>
    </row>
    <row r="16" spans="1:15" ht="15">
      <c r="A16" s="321" t="s">
        <v>195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2"/>
      <c r="N16" s="322"/>
      <c r="O16" s="322"/>
    </row>
    <row r="17" spans="1:15" ht="22.5">
      <c r="A17" s="177" t="s">
        <v>290</v>
      </c>
      <c r="B17" s="5" t="s">
        <v>11</v>
      </c>
      <c r="C17" s="5" t="s">
        <v>13</v>
      </c>
      <c r="D17" s="5" t="s">
        <v>12</v>
      </c>
      <c r="E17" s="6" t="s">
        <v>5</v>
      </c>
      <c r="F17" s="6" t="s">
        <v>20</v>
      </c>
      <c r="G17" s="6" t="s">
        <v>6</v>
      </c>
      <c r="H17" s="5" t="s">
        <v>1</v>
      </c>
      <c r="I17" s="6" t="s">
        <v>33</v>
      </c>
      <c r="J17" s="6" t="s">
        <v>34</v>
      </c>
      <c r="K17" s="5" t="s">
        <v>35</v>
      </c>
      <c r="L17" s="6" t="s">
        <v>16</v>
      </c>
      <c r="M17" s="5" t="s">
        <v>12</v>
      </c>
      <c r="N17" s="5" t="s">
        <v>21</v>
      </c>
      <c r="O17" s="5" t="s">
        <v>9</v>
      </c>
    </row>
    <row r="18" spans="1:15" ht="15">
      <c r="A18" s="52">
        <v>1</v>
      </c>
      <c r="B18" s="63" t="s">
        <v>196</v>
      </c>
      <c r="C18" s="28">
        <v>1962</v>
      </c>
      <c r="D18" s="28" t="s">
        <v>61</v>
      </c>
      <c r="E18" s="83">
        <v>95</v>
      </c>
      <c r="F18" s="84">
        <v>95</v>
      </c>
      <c r="G18" s="310">
        <v>24</v>
      </c>
      <c r="H18" s="28" t="s">
        <v>64</v>
      </c>
      <c r="I18" s="28"/>
      <c r="J18" s="313">
        <v>60</v>
      </c>
      <c r="K18" s="28"/>
      <c r="L18" s="86">
        <v>1</v>
      </c>
      <c r="M18" s="28">
        <v>2</v>
      </c>
      <c r="N18" s="28">
        <v>30</v>
      </c>
      <c r="O18" s="28" t="s">
        <v>237</v>
      </c>
    </row>
    <row r="19" spans="1:15" ht="15">
      <c r="A19" s="52"/>
      <c r="B19" s="63"/>
      <c r="C19" s="28"/>
      <c r="D19" s="28"/>
      <c r="E19" s="83"/>
      <c r="F19" s="84"/>
      <c r="G19" s="84"/>
      <c r="H19" s="28"/>
      <c r="I19" s="28"/>
      <c r="J19" s="28"/>
      <c r="K19" s="28"/>
      <c r="L19" s="86"/>
      <c r="M19" s="28"/>
      <c r="N19" s="28"/>
      <c r="O19" s="28"/>
    </row>
    <row r="20" spans="1:15" ht="15">
      <c r="A20" s="54"/>
      <c r="B20" s="128"/>
      <c r="C20" s="41"/>
      <c r="D20" s="41"/>
      <c r="E20" s="132"/>
      <c r="F20" s="133"/>
      <c r="G20" s="133"/>
      <c r="H20" s="41"/>
      <c r="I20" s="41"/>
      <c r="J20" s="41"/>
      <c r="K20" s="41"/>
      <c r="L20" s="134"/>
      <c r="M20" s="41"/>
      <c r="N20" s="41"/>
      <c r="O20" s="41"/>
    </row>
    <row r="21" spans="1:16" ht="15">
      <c r="A21" s="321" t="s">
        <v>112</v>
      </c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4"/>
    </row>
    <row r="22" spans="1:15" ht="22.5">
      <c r="A22" s="177" t="s">
        <v>290</v>
      </c>
      <c r="B22" s="5" t="s">
        <v>11</v>
      </c>
      <c r="C22" s="5" t="s">
        <v>13</v>
      </c>
      <c r="D22" s="5" t="s">
        <v>12</v>
      </c>
      <c r="E22" s="6" t="s">
        <v>5</v>
      </c>
      <c r="F22" s="6" t="s">
        <v>20</v>
      </c>
      <c r="G22" s="6" t="s">
        <v>6</v>
      </c>
      <c r="H22" s="5" t="s">
        <v>1</v>
      </c>
      <c r="I22" s="6" t="s">
        <v>33</v>
      </c>
      <c r="J22" s="6" t="s">
        <v>34</v>
      </c>
      <c r="K22" s="5" t="s">
        <v>35</v>
      </c>
      <c r="L22" s="6" t="s">
        <v>16</v>
      </c>
      <c r="M22" s="5" t="s">
        <v>12</v>
      </c>
      <c r="N22" s="5" t="s">
        <v>21</v>
      </c>
      <c r="O22" s="5" t="s">
        <v>9</v>
      </c>
    </row>
    <row r="23" spans="1:15" ht="45">
      <c r="A23" s="52">
        <v>1</v>
      </c>
      <c r="B23" s="63" t="s">
        <v>113</v>
      </c>
      <c r="C23" s="64">
        <v>2009</v>
      </c>
      <c r="D23" s="64" t="s">
        <v>100</v>
      </c>
      <c r="E23" s="75">
        <v>52.52</v>
      </c>
      <c r="F23" s="76">
        <v>53</v>
      </c>
      <c r="G23" s="311">
        <v>12</v>
      </c>
      <c r="H23" s="87" t="s">
        <v>114</v>
      </c>
      <c r="I23" s="313">
        <v>80</v>
      </c>
      <c r="J23" s="28"/>
      <c r="K23" s="28"/>
      <c r="L23" s="86">
        <v>1</v>
      </c>
      <c r="M23" s="28" t="s">
        <v>302</v>
      </c>
      <c r="N23" s="28">
        <v>30</v>
      </c>
      <c r="O23" s="28" t="s">
        <v>116</v>
      </c>
    </row>
    <row r="24" spans="1:15" ht="15">
      <c r="A24" s="182">
        <v>2</v>
      </c>
      <c r="B24" s="63" t="s">
        <v>186</v>
      </c>
      <c r="C24" s="64">
        <v>2011</v>
      </c>
      <c r="D24" s="64" t="s">
        <v>100</v>
      </c>
      <c r="E24" s="64">
        <v>48.24</v>
      </c>
      <c r="F24" s="76">
        <v>53</v>
      </c>
      <c r="G24" s="312">
        <v>6</v>
      </c>
      <c r="H24" s="64" t="s">
        <v>184</v>
      </c>
      <c r="I24" s="313">
        <v>103</v>
      </c>
      <c r="J24" s="172"/>
      <c r="K24" s="28"/>
      <c r="L24" s="86">
        <v>2</v>
      </c>
      <c r="M24" s="28"/>
      <c r="N24" s="28">
        <v>27</v>
      </c>
      <c r="O24" s="28"/>
    </row>
    <row r="25" spans="1:15" ht="15">
      <c r="A25" s="177">
        <v>1</v>
      </c>
      <c r="B25" s="63" t="s">
        <v>183</v>
      </c>
      <c r="C25" s="64">
        <v>2009</v>
      </c>
      <c r="D25" s="64" t="s">
        <v>100</v>
      </c>
      <c r="E25" s="64">
        <v>57.88</v>
      </c>
      <c r="F25" s="76">
        <v>58</v>
      </c>
      <c r="G25" s="308">
        <v>8</v>
      </c>
      <c r="H25" s="64" t="s">
        <v>184</v>
      </c>
      <c r="I25" s="313">
        <v>76</v>
      </c>
      <c r="J25" s="172"/>
      <c r="K25" s="28"/>
      <c r="L25" s="86">
        <v>1</v>
      </c>
      <c r="M25" s="28"/>
      <c r="N25" s="28">
        <v>30</v>
      </c>
      <c r="O25" s="28"/>
    </row>
    <row r="26" spans="1:15" ht="15">
      <c r="A26" s="177">
        <v>1</v>
      </c>
      <c r="B26" s="63" t="s">
        <v>185</v>
      </c>
      <c r="C26" s="64">
        <v>2011</v>
      </c>
      <c r="D26" s="64" t="s">
        <v>100</v>
      </c>
      <c r="E26" s="64">
        <v>39.18</v>
      </c>
      <c r="F26" s="76">
        <v>40</v>
      </c>
      <c r="G26" s="307">
        <v>4</v>
      </c>
      <c r="H26" s="64" t="s">
        <v>184</v>
      </c>
      <c r="I26" s="313">
        <v>85</v>
      </c>
      <c r="J26" s="172"/>
      <c r="K26" s="28"/>
      <c r="L26" s="86">
        <v>1</v>
      </c>
      <c r="M26" s="28"/>
      <c r="N26" s="28">
        <v>30</v>
      </c>
      <c r="O26" s="28"/>
    </row>
    <row r="27" spans="1:15" ht="15">
      <c r="A27" s="52"/>
      <c r="B27" s="63"/>
      <c r="C27" s="28"/>
      <c r="D27" s="28"/>
      <c r="E27" s="83"/>
      <c r="F27" s="84"/>
      <c r="G27" s="84"/>
      <c r="H27" s="28"/>
      <c r="I27" s="151"/>
      <c r="J27" s="151"/>
      <c r="K27" s="151"/>
      <c r="L27" s="151"/>
      <c r="M27" s="151"/>
      <c r="N27" s="151"/>
      <c r="O27" s="151"/>
    </row>
    <row r="28" spans="1:8" ht="15">
      <c r="A28" s="54"/>
      <c r="B28" s="128"/>
      <c r="C28" s="41"/>
      <c r="D28" s="41"/>
      <c r="E28" s="132"/>
      <c r="F28" s="133"/>
      <c r="G28" s="133"/>
      <c r="H28" s="41"/>
    </row>
    <row r="29" spans="1:8" ht="20.25">
      <c r="A29" s="177" t="s">
        <v>290</v>
      </c>
      <c r="B29" s="151"/>
      <c r="C29" s="151"/>
      <c r="D29" s="151"/>
      <c r="E29" s="151"/>
      <c r="F29" s="151"/>
      <c r="G29" s="151"/>
      <c r="H29" s="181" t="s">
        <v>25</v>
      </c>
    </row>
    <row r="30" spans="1:15" ht="21" customHeight="1">
      <c r="A30" s="177" t="s">
        <v>4</v>
      </c>
      <c r="B30" s="5" t="s">
        <v>11</v>
      </c>
      <c r="C30" s="5" t="s">
        <v>13</v>
      </c>
      <c r="D30" s="5" t="s">
        <v>12</v>
      </c>
      <c r="E30" s="6" t="s">
        <v>5</v>
      </c>
      <c r="F30" s="6" t="s">
        <v>20</v>
      </c>
      <c r="G30" s="6" t="s">
        <v>6</v>
      </c>
      <c r="H30" s="5" t="s">
        <v>1</v>
      </c>
      <c r="I30" s="6" t="s">
        <v>33</v>
      </c>
      <c r="J30" s="6" t="s">
        <v>34</v>
      </c>
      <c r="K30" s="5" t="s">
        <v>35</v>
      </c>
      <c r="L30" s="6" t="s">
        <v>16</v>
      </c>
      <c r="M30" s="5" t="s">
        <v>12</v>
      </c>
      <c r="N30" s="5" t="s">
        <v>21</v>
      </c>
      <c r="O30" s="5" t="s">
        <v>9</v>
      </c>
    </row>
    <row r="31" spans="1:15" ht="15">
      <c r="A31" s="52">
        <v>1</v>
      </c>
      <c r="B31" s="63" t="s">
        <v>180</v>
      </c>
      <c r="C31" s="28">
        <v>1985</v>
      </c>
      <c r="D31" s="28"/>
      <c r="E31" s="83"/>
      <c r="F31" s="84"/>
      <c r="G31" s="310">
        <v>24</v>
      </c>
      <c r="H31" s="28" t="s">
        <v>181</v>
      </c>
      <c r="I31" s="313">
        <v>82</v>
      </c>
      <c r="J31" s="28"/>
      <c r="K31" s="28"/>
      <c r="L31" s="86">
        <v>1</v>
      </c>
      <c r="M31" s="28"/>
      <c r="N31" s="28">
        <v>30</v>
      </c>
      <c r="O31" s="28"/>
    </row>
    <row r="32" spans="1:15" ht="15">
      <c r="A32" s="52"/>
      <c r="B32" s="63"/>
      <c r="C32" s="28"/>
      <c r="D32" s="28"/>
      <c r="E32" s="83"/>
      <c r="F32" s="84"/>
      <c r="G32" s="84"/>
      <c r="H32" s="28"/>
      <c r="I32" s="28"/>
      <c r="J32" s="28"/>
      <c r="K32" s="28"/>
      <c r="L32" s="86"/>
      <c r="M32" s="28"/>
      <c r="N32" s="28"/>
      <c r="O32" s="28"/>
    </row>
    <row r="33" spans="1:15" ht="15">
      <c r="A33" s="54"/>
      <c r="B33" s="128"/>
      <c r="C33" s="41"/>
      <c r="D33" s="41"/>
      <c r="E33" s="132"/>
      <c r="F33" s="133"/>
      <c r="G33" s="133"/>
      <c r="H33" s="41"/>
      <c r="I33" s="41"/>
      <c r="J33" s="41"/>
      <c r="K33" s="41"/>
      <c r="L33" s="134"/>
      <c r="M33" s="41"/>
      <c r="N33" s="41"/>
      <c r="O33" s="41"/>
    </row>
    <row r="34" spans="2:14" ht="15">
      <c r="B34" t="s">
        <v>0</v>
      </c>
      <c r="D34" t="s">
        <v>2</v>
      </c>
      <c r="K34" t="s">
        <v>17</v>
      </c>
      <c r="N34" t="s">
        <v>83</v>
      </c>
    </row>
  </sheetData>
  <sheetProtection/>
  <mergeCells count="11">
    <mergeCell ref="A16:O16"/>
    <mergeCell ref="A6:O6"/>
    <mergeCell ref="A21:O21"/>
    <mergeCell ref="A8:O8"/>
    <mergeCell ref="A10:O10"/>
    <mergeCell ref="A11:O11"/>
    <mergeCell ref="A1:B1"/>
    <mergeCell ref="A2:O2"/>
    <mergeCell ref="A3:O3"/>
    <mergeCell ref="A4:O4"/>
    <mergeCell ref="A5:O5"/>
  </mergeCells>
  <printOptions/>
  <pageMargins left="0.75" right="0.75" top="1" bottom="1" header="0.3" footer="0.3"/>
  <pageSetup horizontalDpi="360" verticalDpi="360" orientation="landscape" paperSize="9" scale="70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zoomScaleSheetLayoutView="100" workbookViewId="0" topLeftCell="A1">
      <selection activeCell="M40" sqref="M40"/>
    </sheetView>
  </sheetViews>
  <sheetFormatPr defaultColWidth="8.875" defaultRowHeight="12.75"/>
  <cols>
    <col min="1" max="1" width="5.25390625" style="0" customWidth="1"/>
    <col min="2" max="2" width="34.25390625" style="0" customWidth="1"/>
    <col min="3" max="3" width="7.75390625" style="0" customWidth="1"/>
    <col min="4" max="4" width="7.375" style="0" customWidth="1"/>
    <col min="5" max="5" width="6.375" style="0" customWidth="1"/>
    <col min="6" max="6" width="8.125" style="0" customWidth="1"/>
    <col min="7" max="7" width="8.25390625" style="0" customWidth="1"/>
    <col min="8" max="8" width="18.375" style="0" customWidth="1"/>
    <col min="9" max="10" width="8.00390625" style="0" customWidth="1"/>
    <col min="11" max="11" width="6.875" style="0" customWidth="1"/>
    <col min="12" max="12" width="7.375" style="0" customWidth="1"/>
    <col min="13" max="13" width="7.875" style="0" customWidth="1"/>
    <col min="14" max="14" width="18.25390625" style="0" customWidth="1"/>
  </cols>
  <sheetData>
    <row r="1" spans="1:14" ht="15.75">
      <c r="A1" s="315" t="s">
        <v>312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 t="s">
        <v>32</v>
      </c>
    </row>
    <row r="2" spans="1:14" ht="20.25" customHeight="1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14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 ht="16.5" customHeight="1">
      <c r="A9" s="12"/>
      <c r="B9" s="12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31"/>
    </row>
    <row r="10" spans="1:14" ht="18.75" customHeight="1">
      <c r="A10" s="319" t="s">
        <v>8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ht="15">
      <c r="A11" s="41"/>
      <c r="B11" s="128"/>
      <c r="C11" s="127"/>
      <c r="D11" s="127"/>
      <c r="E11" s="129"/>
      <c r="F11" s="130"/>
      <c r="G11" s="130"/>
      <c r="H11" s="127"/>
      <c r="I11" s="127"/>
      <c r="J11" s="127"/>
      <c r="K11" s="127"/>
      <c r="L11" s="127"/>
      <c r="M11" s="127"/>
      <c r="N11" s="127"/>
    </row>
    <row r="12" spans="1:14" ht="15">
      <c r="A12" s="321" t="s">
        <v>96</v>
      </c>
      <c r="B12" s="322"/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</row>
    <row r="13" spans="1:14" ht="22.5">
      <c r="A13" s="5" t="s">
        <v>4</v>
      </c>
      <c r="B13" s="5" t="s">
        <v>11</v>
      </c>
      <c r="C13" s="5" t="s">
        <v>13</v>
      </c>
      <c r="D13" s="5" t="s">
        <v>12</v>
      </c>
      <c r="E13" s="6" t="s">
        <v>5</v>
      </c>
      <c r="F13" s="6" t="s">
        <v>20</v>
      </c>
      <c r="G13" s="6" t="s">
        <v>6</v>
      </c>
      <c r="H13" s="5" t="s">
        <v>1</v>
      </c>
      <c r="I13" s="6" t="s">
        <v>40</v>
      </c>
      <c r="J13" s="6" t="s">
        <v>45</v>
      </c>
      <c r="K13" s="6" t="s">
        <v>16</v>
      </c>
      <c r="L13" s="5" t="s">
        <v>12</v>
      </c>
      <c r="M13" s="5" t="s">
        <v>21</v>
      </c>
      <c r="N13" s="5" t="s">
        <v>9</v>
      </c>
    </row>
    <row r="14" spans="1:14" ht="15">
      <c r="A14" s="97">
        <v>1</v>
      </c>
      <c r="B14" s="63" t="s">
        <v>97</v>
      </c>
      <c r="C14" s="64">
        <v>1969</v>
      </c>
      <c r="D14" s="64">
        <v>1</v>
      </c>
      <c r="E14" s="75">
        <v>61.2</v>
      </c>
      <c r="F14" s="76">
        <v>63</v>
      </c>
      <c r="G14" s="76">
        <v>16</v>
      </c>
      <c r="H14" s="64" t="s">
        <v>81</v>
      </c>
      <c r="I14" s="64"/>
      <c r="J14" s="186">
        <v>112</v>
      </c>
      <c r="K14" s="64">
        <v>1</v>
      </c>
      <c r="L14" s="64">
        <v>1</v>
      </c>
      <c r="M14" s="64">
        <v>30</v>
      </c>
      <c r="N14" s="64" t="s">
        <v>95</v>
      </c>
    </row>
    <row r="15" spans="1:14" ht="15">
      <c r="A15" s="41"/>
      <c r="B15" s="128"/>
      <c r="C15" s="127"/>
      <c r="D15" s="127"/>
      <c r="E15" s="129"/>
      <c r="F15" s="130"/>
      <c r="G15" s="130"/>
      <c r="H15" s="127"/>
      <c r="I15" s="127"/>
      <c r="J15" s="127"/>
      <c r="K15" s="127"/>
      <c r="L15" s="127"/>
      <c r="M15" s="127"/>
      <c r="N15" s="127"/>
    </row>
    <row r="17" spans="1:14" ht="14.25">
      <c r="A17" s="351" t="s">
        <v>22</v>
      </c>
      <c r="B17" s="351"/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</row>
    <row r="18" spans="1:14" ht="27" customHeight="1">
      <c r="A18" s="5" t="s">
        <v>4</v>
      </c>
      <c r="B18" s="5" t="s">
        <v>11</v>
      </c>
      <c r="C18" s="5" t="s">
        <v>13</v>
      </c>
      <c r="D18" s="5" t="s">
        <v>12</v>
      </c>
      <c r="E18" s="6" t="s">
        <v>5</v>
      </c>
      <c r="F18" s="6" t="s">
        <v>20</v>
      </c>
      <c r="G18" s="6" t="s">
        <v>6</v>
      </c>
      <c r="H18" s="5" t="s">
        <v>1</v>
      </c>
      <c r="I18" s="6" t="s">
        <v>40</v>
      </c>
      <c r="J18" s="6" t="s">
        <v>45</v>
      </c>
      <c r="K18" s="6" t="s">
        <v>16</v>
      </c>
      <c r="L18" s="5" t="s">
        <v>12</v>
      </c>
      <c r="M18" s="5" t="s">
        <v>21</v>
      </c>
      <c r="N18" s="5" t="s">
        <v>9</v>
      </c>
    </row>
    <row r="19" spans="1:14" ht="15">
      <c r="A19" s="28">
        <v>1</v>
      </c>
      <c r="B19" s="63" t="s">
        <v>165</v>
      </c>
      <c r="C19" s="64">
        <v>1970</v>
      </c>
      <c r="D19" s="64">
        <v>1</v>
      </c>
      <c r="E19" s="64">
        <v>67.44</v>
      </c>
      <c r="F19" s="76">
        <v>68</v>
      </c>
      <c r="G19" s="76">
        <v>24</v>
      </c>
      <c r="H19" s="64" t="s">
        <v>58</v>
      </c>
      <c r="I19" s="111"/>
      <c r="J19" s="105">
        <v>109</v>
      </c>
      <c r="K19" s="77">
        <v>1</v>
      </c>
      <c r="L19" s="64">
        <v>1</v>
      </c>
      <c r="M19" s="64">
        <v>30</v>
      </c>
      <c r="N19" s="64" t="s">
        <v>297</v>
      </c>
    </row>
    <row r="22" spans="2:12" ht="12.75">
      <c r="B22" t="s">
        <v>0</v>
      </c>
      <c r="D22" t="s">
        <v>2</v>
      </c>
      <c r="I22" t="s">
        <v>17</v>
      </c>
      <c r="L22" t="s">
        <v>83</v>
      </c>
    </row>
  </sheetData>
  <sheetProtection/>
  <mergeCells count="10">
    <mergeCell ref="A6:N6"/>
    <mergeCell ref="A12:N12"/>
    <mergeCell ref="A8:N8"/>
    <mergeCell ref="A10:N10"/>
    <mergeCell ref="A17:N17"/>
    <mergeCell ref="A1:B1"/>
    <mergeCell ref="A2:N2"/>
    <mergeCell ref="A3:N3"/>
    <mergeCell ref="A4:N4"/>
    <mergeCell ref="A5:N5"/>
  </mergeCells>
  <printOptions/>
  <pageMargins left="0.75" right="0.75" top="1" bottom="1" header="0.3" footer="0.3"/>
  <pageSetup horizontalDpi="360" verticalDpi="360" orientation="landscape" paperSize="9" scale="79" r:id="rId1"/>
  <colBreaks count="2" manualBreakCount="2">
    <brk id="14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zoomScaleSheetLayoutView="100" workbookViewId="0" topLeftCell="A13">
      <selection activeCell="M54" sqref="M54"/>
    </sheetView>
  </sheetViews>
  <sheetFormatPr defaultColWidth="8.875" defaultRowHeight="12.75"/>
  <cols>
    <col min="1" max="1" width="9.375" style="150" customWidth="1"/>
    <col min="2" max="2" width="31.875" style="0" customWidth="1"/>
    <col min="3" max="3" width="8.875" style="0" customWidth="1"/>
    <col min="4" max="4" width="10.75390625" style="0" customWidth="1"/>
    <col min="5" max="5" width="9.375" style="0" customWidth="1"/>
    <col min="6" max="6" width="7.25390625" style="0" customWidth="1"/>
    <col min="7" max="7" width="7.375" style="0" customWidth="1"/>
    <col min="8" max="8" width="22.375" style="0" customWidth="1"/>
    <col min="9" max="10" width="6.75390625" style="0" customWidth="1"/>
    <col min="11" max="11" width="7.25390625" style="0" customWidth="1"/>
    <col min="12" max="14" width="8.125" style="0" customWidth="1"/>
    <col min="15" max="15" width="8.00390625" style="0" customWidth="1"/>
    <col min="16" max="17" width="7.25390625" style="0" customWidth="1"/>
    <col min="18" max="18" width="23.625" style="0" customWidth="1"/>
  </cols>
  <sheetData>
    <row r="1" spans="1:19" s="2" customFormat="1" ht="18.75">
      <c r="A1" s="315" t="s">
        <v>293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 t="s">
        <v>32</v>
      </c>
      <c r="S1" s="13"/>
    </row>
    <row r="2" spans="1:19" s="2" customFormat="1" ht="20.25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11"/>
    </row>
    <row r="3" spans="1:19" s="2" customFormat="1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11"/>
    </row>
    <row r="4" spans="1:19" s="2" customFormat="1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11"/>
    </row>
    <row r="5" spans="1:20" s="2" customFormat="1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17"/>
      <c r="T5" s="17"/>
    </row>
    <row r="6" spans="1:20" s="2" customFormat="1" ht="18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"/>
      <c r="T6" s="3"/>
    </row>
    <row r="7" spans="1:19" s="2" customFormat="1" ht="15.75" customHeight="1">
      <c r="A7" s="150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8" s="4" customFormat="1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</row>
    <row r="9" spans="1:18" s="4" customFormat="1" ht="13.5" customHeight="1">
      <c r="A9" s="150"/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2"/>
      <c r="Q9" s="12"/>
      <c r="R9" s="31"/>
    </row>
    <row r="10" spans="1:18" s="4" customFormat="1" ht="17.25" customHeight="1">
      <c r="A10" s="319" t="s">
        <v>10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</row>
    <row r="11" spans="1:18" s="4" customFormat="1" ht="15.75">
      <c r="A11" s="318" t="s">
        <v>28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</row>
    <row r="12" spans="1:18" ht="21" customHeight="1">
      <c r="A12" s="177" t="s">
        <v>290</v>
      </c>
      <c r="B12" s="214" t="s">
        <v>11</v>
      </c>
      <c r="C12" s="214" t="s">
        <v>13</v>
      </c>
      <c r="D12" s="214" t="s">
        <v>12</v>
      </c>
      <c r="E12" s="215" t="s">
        <v>5</v>
      </c>
      <c r="F12" s="215" t="s">
        <v>20</v>
      </c>
      <c r="G12" s="215" t="s">
        <v>6</v>
      </c>
      <c r="H12" s="214" t="s">
        <v>1</v>
      </c>
      <c r="I12" s="214" t="s">
        <v>7</v>
      </c>
      <c r="J12" s="214" t="s">
        <v>48</v>
      </c>
      <c r="K12" s="214" t="s">
        <v>49</v>
      </c>
      <c r="L12" s="214" t="s">
        <v>51</v>
      </c>
      <c r="M12" s="214" t="s">
        <v>52</v>
      </c>
      <c r="N12" s="214" t="s">
        <v>14</v>
      </c>
      <c r="O12" s="214" t="s">
        <v>53</v>
      </c>
      <c r="P12" s="214" t="s">
        <v>12</v>
      </c>
      <c r="Q12" s="214" t="s">
        <v>21</v>
      </c>
      <c r="R12" s="214" t="s">
        <v>9</v>
      </c>
    </row>
    <row r="13" spans="1:18" ht="15">
      <c r="A13" s="178">
        <v>1</v>
      </c>
      <c r="B13" s="175" t="s">
        <v>187</v>
      </c>
      <c r="C13" s="111">
        <v>1989</v>
      </c>
      <c r="D13" s="111"/>
      <c r="E13" s="223">
        <v>71.3</v>
      </c>
      <c r="F13" s="222">
        <v>73</v>
      </c>
      <c r="G13" s="270">
        <v>28</v>
      </c>
      <c r="H13" s="111" t="s">
        <v>189</v>
      </c>
      <c r="I13" s="111">
        <v>30</v>
      </c>
      <c r="J13" s="111">
        <v>83</v>
      </c>
      <c r="K13" s="111">
        <f aca="true" t="shared" si="0" ref="K13:K18">J13/2</f>
        <v>41.5</v>
      </c>
      <c r="L13" s="111">
        <f aca="true" t="shared" si="1" ref="L13:L18">SUM(I13,K13)</f>
        <v>71.5</v>
      </c>
      <c r="M13" s="111"/>
      <c r="N13" s="111">
        <f>L13*3.5</f>
        <v>250.25</v>
      </c>
      <c r="O13" s="111">
        <v>1</v>
      </c>
      <c r="P13" s="111">
        <v>1</v>
      </c>
      <c r="Q13" s="111">
        <v>30</v>
      </c>
      <c r="R13" s="111" t="s">
        <v>235</v>
      </c>
    </row>
    <row r="14" spans="1:18" ht="15">
      <c r="A14" s="178">
        <v>1</v>
      </c>
      <c r="B14" s="175" t="s">
        <v>144</v>
      </c>
      <c r="C14" s="111">
        <v>1988</v>
      </c>
      <c r="D14" s="111" t="s">
        <v>59</v>
      </c>
      <c r="E14" s="223">
        <v>73.56</v>
      </c>
      <c r="F14" s="222">
        <v>78</v>
      </c>
      <c r="G14" s="195">
        <v>24</v>
      </c>
      <c r="H14" s="111" t="s">
        <v>81</v>
      </c>
      <c r="I14" s="111">
        <v>79</v>
      </c>
      <c r="J14" s="111">
        <v>106</v>
      </c>
      <c r="K14" s="111">
        <f t="shared" si="0"/>
        <v>53</v>
      </c>
      <c r="L14" s="111">
        <f t="shared" si="1"/>
        <v>132</v>
      </c>
      <c r="M14" s="111"/>
      <c r="N14" s="111">
        <f>L14*3</f>
        <v>396</v>
      </c>
      <c r="O14" s="111">
        <v>1</v>
      </c>
      <c r="P14" s="111" t="s">
        <v>59</v>
      </c>
      <c r="Q14" s="111">
        <v>30</v>
      </c>
      <c r="R14" s="111" t="s">
        <v>249</v>
      </c>
    </row>
    <row r="15" spans="1:18" ht="15">
      <c r="A15" s="178">
        <v>2</v>
      </c>
      <c r="B15" s="175" t="s">
        <v>258</v>
      </c>
      <c r="C15" s="111">
        <v>1983</v>
      </c>
      <c r="D15" s="111">
        <v>1</v>
      </c>
      <c r="E15" s="223">
        <v>77.46</v>
      </c>
      <c r="F15" s="222">
        <v>78</v>
      </c>
      <c r="G15" s="195">
        <v>24</v>
      </c>
      <c r="H15" s="111" t="s">
        <v>208</v>
      </c>
      <c r="I15" s="111">
        <v>50</v>
      </c>
      <c r="J15" s="111">
        <v>133</v>
      </c>
      <c r="K15" s="111">
        <f t="shared" si="0"/>
        <v>66.5</v>
      </c>
      <c r="L15" s="111">
        <f t="shared" si="1"/>
        <v>116.5</v>
      </c>
      <c r="M15" s="111"/>
      <c r="N15" s="111">
        <f>L15</f>
        <v>116.5</v>
      </c>
      <c r="O15" s="198">
        <v>2</v>
      </c>
      <c r="P15" s="111">
        <v>1</v>
      </c>
      <c r="Q15" s="111">
        <v>27</v>
      </c>
      <c r="R15" s="111" t="s">
        <v>259</v>
      </c>
    </row>
    <row r="16" spans="1:18" ht="15">
      <c r="A16" s="178">
        <v>1</v>
      </c>
      <c r="B16" s="175" t="s">
        <v>188</v>
      </c>
      <c r="C16" s="111">
        <v>1973</v>
      </c>
      <c r="D16" s="111"/>
      <c r="E16" s="223">
        <v>84.5</v>
      </c>
      <c r="F16" s="222">
        <v>85</v>
      </c>
      <c r="G16" s="195">
        <v>24</v>
      </c>
      <c r="H16" s="111" t="s">
        <v>189</v>
      </c>
      <c r="I16" s="111">
        <v>8</v>
      </c>
      <c r="J16" s="111">
        <v>2</v>
      </c>
      <c r="K16" s="111">
        <f t="shared" si="0"/>
        <v>1</v>
      </c>
      <c r="L16" s="111">
        <f t="shared" si="1"/>
        <v>9</v>
      </c>
      <c r="M16" s="111"/>
      <c r="N16" s="111">
        <f>L16*3</f>
        <v>27</v>
      </c>
      <c r="O16" s="111">
        <v>1</v>
      </c>
      <c r="P16" s="111"/>
      <c r="Q16" s="111">
        <v>30</v>
      </c>
      <c r="R16" s="111" t="s">
        <v>235</v>
      </c>
    </row>
    <row r="17" spans="1:18" ht="15">
      <c r="A17" s="178">
        <v>1</v>
      </c>
      <c r="B17" s="175" t="s">
        <v>262</v>
      </c>
      <c r="C17" s="111">
        <v>1975</v>
      </c>
      <c r="D17" s="111" t="s">
        <v>61</v>
      </c>
      <c r="E17" s="223">
        <v>116.32</v>
      </c>
      <c r="F17" s="222" t="s">
        <v>191</v>
      </c>
      <c r="G17" s="195">
        <v>24</v>
      </c>
      <c r="H17" s="111" t="s">
        <v>208</v>
      </c>
      <c r="I17" s="111">
        <v>93</v>
      </c>
      <c r="J17" s="111">
        <v>135</v>
      </c>
      <c r="K17" s="111">
        <f t="shared" si="0"/>
        <v>67.5</v>
      </c>
      <c r="L17" s="111">
        <f t="shared" si="1"/>
        <v>160.5</v>
      </c>
      <c r="M17" s="111"/>
      <c r="N17" s="111">
        <f>L17*3</f>
        <v>481.5</v>
      </c>
      <c r="O17" s="198">
        <v>1</v>
      </c>
      <c r="P17" s="111" t="s">
        <v>59</v>
      </c>
      <c r="Q17" s="111">
        <v>30</v>
      </c>
      <c r="R17" s="111" t="s">
        <v>259</v>
      </c>
    </row>
    <row r="18" spans="1:18" ht="15">
      <c r="A18" s="178">
        <v>2</v>
      </c>
      <c r="B18" s="175" t="s">
        <v>190</v>
      </c>
      <c r="C18" s="111">
        <v>1975</v>
      </c>
      <c r="D18" s="111"/>
      <c r="E18" s="223">
        <v>109</v>
      </c>
      <c r="F18" s="222" t="s">
        <v>191</v>
      </c>
      <c r="G18" s="195">
        <v>24</v>
      </c>
      <c r="H18" s="111" t="s">
        <v>189</v>
      </c>
      <c r="I18" s="111">
        <v>72</v>
      </c>
      <c r="J18" s="111">
        <v>110</v>
      </c>
      <c r="K18" s="111">
        <f t="shared" si="0"/>
        <v>55</v>
      </c>
      <c r="L18" s="111">
        <f t="shared" si="1"/>
        <v>127</v>
      </c>
      <c r="M18" s="111"/>
      <c r="N18" s="111">
        <f>L18*3</f>
        <v>381</v>
      </c>
      <c r="O18" s="111">
        <v>2</v>
      </c>
      <c r="P18" s="111">
        <v>1</v>
      </c>
      <c r="Q18" s="111">
        <v>27</v>
      </c>
      <c r="R18" s="111" t="s">
        <v>235</v>
      </c>
    </row>
    <row r="19" spans="1:18" ht="15">
      <c r="A19" s="266"/>
      <c r="B19" s="234"/>
      <c r="C19" s="235"/>
      <c r="D19" s="235"/>
      <c r="E19" s="236"/>
      <c r="F19" s="237"/>
      <c r="G19" s="237"/>
      <c r="H19" s="235"/>
      <c r="I19" s="235"/>
      <c r="J19" s="238"/>
      <c r="K19" s="235"/>
      <c r="L19" s="235"/>
      <c r="M19" s="235"/>
      <c r="N19" s="235"/>
      <c r="O19" s="235"/>
      <c r="P19" s="239"/>
      <c r="Q19" s="239"/>
      <c r="R19" s="240"/>
    </row>
    <row r="20" spans="1:18" ht="15.75">
      <c r="A20" s="333" t="s">
        <v>146</v>
      </c>
      <c r="B20" s="333"/>
      <c r="C20" s="333"/>
      <c r="D20" s="333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333"/>
    </row>
    <row r="21" spans="1:18" ht="21" customHeight="1">
      <c r="A21" s="177" t="s">
        <v>290</v>
      </c>
      <c r="B21" s="214" t="s">
        <v>11</v>
      </c>
      <c r="C21" s="214" t="s">
        <v>13</v>
      </c>
      <c r="D21" s="214" t="s">
        <v>12</v>
      </c>
      <c r="E21" s="214" t="s">
        <v>5</v>
      </c>
      <c r="F21" s="214" t="s">
        <v>20</v>
      </c>
      <c r="G21" s="214" t="s">
        <v>6</v>
      </c>
      <c r="H21" s="214" t="s">
        <v>1</v>
      </c>
      <c r="I21" s="214" t="s">
        <v>7</v>
      </c>
      <c r="J21" s="214" t="s">
        <v>48</v>
      </c>
      <c r="K21" s="214" t="s">
        <v>49</v>
      </c>
      <c r="L21" s="214" t="s">
        <v>51</v>
      </c>
      <c r="M21" s="214" t="s">
        <v>52</v>
      </c>
      <c r="N21" s="214" t="s">
        <v>14</v>
      </c>
      <c r="O21" s="214" t="s">
        <v>53</v>
      </c>
      <c r="P21" s="214" t="s">
        <v>12</v>
      </c>
      <c r="Q21" s="214" t="s">
        <v>21</v>
      </c>
      <c r="R21" s="214" t="s">
        <v>9</v>
      </c>
    </row>
    <row r="22" spans="1:18" ht="15">
      <c r="A22" s="178">
        <v>1</v>
      </c>
      <c r="B22" s="175" t="s">
        <v>147</v>
      </c>
      <c r="C22" s="111">
        <v>2009</v>
      </c>
      <c r="D22" s="111" t="s">
        <v>100</v>
      </c>
      <c r="E22" s="111">
        <v>52.34</v>
      </c>
      <c r="F22" s="222">
        <v>53</v>
      </c>
      <c r="G22" s="263">
        <v>12</v>
      </c>
      <c r="H22" s="111" t="s">
        <v>182</v>
      </c>
      <c r="I22" s="111">
        <v>94</v>
      </c>
      <c r="J22" s="111">
        <v>182</v>
      </c>
      <c r="K22" s="111">
        <f>J22/2</f>
        <v>91</v>
      </c>
      <c r="L22" s="111"/>
      <c r="M22" s="111">
        <f>I22+K22</f>
        <v>185</v>
      </c>
      <c r="N22" s="111">
        <f>M22*1.5</f>
        <v>277.5</v>
      </c>
      <c r="O22" s="111">
        <v>1</v>
      </c>
      <c r="P22" s="111" t="s">
        <v>266</v>
      </c>
      <c r="Q22" s="111">
        <v>30</v>
      </c>
      <c r="R22" s="111"/>
    </row>
    <row r="23" spans="1:18" ht="15">
      <c r="A23" s="233"/>
      <c r="B23" s="234"/>
      <c r="C23" s="235"/>
      <c r="D23" s="235"/>
      <c r="E23" s="236"/>
      <c r="F23" s="236"/>
      <c r="G23" s="237"/>
      <c r="H23" s="235"/>
      <c r="I23" s="235"/>
      <c r="J23" s="238"/>
      <c r="K23" s="235"/>
      <c r="L23" s="235"/>
      <c r="M23" s="235"/>
      <c r="N23" s="235"/>
      <c r="O23" s="235"/>
      <c r="P23" s="239"/>
      <c r="Q23" s="239"/>
      <c r="R23" s="240"/>
    </row>
    <row r="24" spans="1:18" ht="15.75">
      <c r="A24" s="334" t="s">
        <v>102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4"/>
      <c r="R24" s="334"/>
    </row>
    <row r="25" spans="1:19" ht="21" customHeight="1">
      <c r="A25" s="177" t="s">
        <v>290</v>
      </c>
      <c r="B25" s="5" t="s">
        <v>11</v>
      </c>
      <c r="C25" s="5" t="s">
        <v>13</v>
      </c>
      <c r="D25" s="5" t="s">
        <v>12</v>
      </c>
      <c r="E25" s="5" t="s">
        <v>5</v>
      </c>
      <c r="F25" s="5" t="s">
        <v>20</v>
      </c>
      <c r="G25" s="5" t="s">
        <v>6</v>
      </c>
      <c r="H25" s="5" t="s">
        <v>1</v>
      </c>
      <c r="I25" s="5" t="s">
        <v>7</v>
      </c>
      <c r="J25" s="5" t="s">
        <v>48</v>
      </c>
      <c r="K25" s="5" t="s">
        <v>49</v>
      </c>
      <c r="L25" s="189" t="s">
        <v>261</v>
      </c>
      <c r="M25" s="5" t="s">
        <v>52</v>
      </c>
      <c r="N25" s="5" t="s">
        <v>66</v>
      </c>
      <c r="O25" s="5" t="s">
        <v>16</v>
      </c>
      <c r="P25" s="5" t="s">
        <v>12</v>
      </c>
      <c r="Q25" s="5" t="s">
        <v>21</v>
      </c>
      <c r="R25" s="5" t="s">
        <v>9</v>
      </c>
      <c r="S25" s="51"/>
    </row>
    <row r="26" spans="1:19" ht="15">
      <c r="A26" s="178">
        <v>1</v>
      </c>
      <c r="B26" s="175" t="s">
        <v>163</v>
      </c>
      <c r="C26" s="111">
        <v>2005</v>
      </c>
      <c r="D26" s="111" t="s">
        <v>100</v>
      </c>
      <c r="E26" s="111">
        <v>70.8</v>
      </c>
      <c r="F26" s="222">
        <v>73</v>
      </c>
      <c r="G26" s="268">
        <v>16</v>
      </c>
      <c r="H26" s="111" t="s">
        <v>164</v>
      </c>
      <c r="I26" s="111">
        <v>68</v>
      </c>
      <c r="J26" s="111">
        <v>85</v>
      </c>
      <c r="K26" s="111">
        <f>J26/2</f>
        <v>42.5</v>
      </c>
      <c r="L26" s="221">
        <f>SUM(I26,K26)</f>
        <v>110.5</v>
      </c>
      <c r="M26" s="111"/>
      <c r="N26" s="111">
        <f>L26*2</f>
        <v>221</v>
      </c>
      <c r="O26" s="64">
        <v>1</v>
      </c>
      <c r="P26" s="64">
        <v>3</v>
      </c>
      <c r="Q26" s="64">
        <v>30</v>
      </c>
      <c r="R26" s="64" t="s">
        <v>260</v>
      </c>
      <c r="S26" s="127"/>
    </row>
    <row r="27" spans="1:19" ht="21" customHeight="1">
      <c r="A27" s="178">
        <v>1</v>
      </c>
      <c r="B27" s="175" t="s">
        <v>265</v>
      </c>
      <c r="C27" s="111">
        <v>2005</v>
      </c>
      <c r="D27" s="111" t="s">
        <v>266</v>
      </c>
      <c r="E27" s="223">
        <v>89.2</v>
      </c>
      <c r="F27" s="222" t="s">
        <v>92</v>
      </c>
      <c r="G27" s="267">
        <v>20</v>
      </c>
      <c r="H27" s="111" t="s">
        <v>243</v>
      </c>
      <c r="I27" s="111">
        <v>41</v>
      </c>
      <c r="J27" s="111">
        <v>110</v>
      </c>
      <c r="K27" s="111">
        <f>J27/2</f>
        <v>55</v>
      </c>
      <c r="L27" s="221">
        <f>SUM(I27,K27)</f>
        <v>96</v>
      </c>
      <c r="M27" s="111"/>
      <c r="N27" s="111">
        <f>L27*2.5</f>
        <v>240</v>
      </c>
      <c r="O27" s="64">
        <v>1</v>
      </c>
      <c r="P27" s="64">
        <v>3</v>
      </c>
      <c r="Q27" s="64">
        <v>30</v>
      </c>
      <c r="R27" s="64" t="s">
        <v>121</v>
      </c>
      <c r="S27" s="51"/>
    </row>
    <row r="28" spans="1:19" ht="21" customHeight="1">
      <c r="A28" s="178">
        <v>2</v>
      </c>
      <c r="B28" s="175" t="s">
        <v>263</v>
      </c>
      <c r="C28" s="111">
        <v>2006</v>
      </c>
      <c r="D28" s="111">
        <v>3</v>
      </c>
      <c r="E28" s="223">
        <v>121</v>
      </c>
      <c r="F28" s="222" t="s">
        <v>92</v>
      </c>
      <c r="G28" s="267">
        <v>20</v>
      </c>
      <c r="H28" s="111" t="s">
        <v>208</v>
      </c>
      <c r="I28" s="111">
        <v>45</v>
      </c>
      <c r="J28" s="111">
        <v>76</v>
      </c>
      <c r="K28" s="111">
        <f>J28/2</f>
        <v>38</v>
      </c>
      <c r="L28" s="221">
        <f>SUM(I28,K28)</f>
        <v>83</v>
      </c>
      <c r="M28" s="111"/>
      <c r="N28" s="111">
        <f>L28*2.5</f>
        <v>207.5</v>
      </c>
      <c r="O28" s="198">
        <v>2</v>
      </c>
      <c r="P28" s="64">
        <v>3</v>
      </c>
      <c r="Q28" s="64">
        <v>27</v>
      </c>
      <c r="R28" s="64" t="s">
        <v>264</v>
      </c>
      <c r="S28" s="51"/>
    </row>
    <row r="29" spans="1:19" ht="15">
      <c r="A29" s="52">
        <v>1</v>
      </c>
      <c r="B29" s="63" t="s">
        <v>206</v>
      </c>
      <c r="C29" s="64">
        <v>2003</v>
      </c>
      <c r="D29" s="64">
        <v>1</v>
      </c>
      <c r="E29" s="75">
        <v>65.6</v>
      </c>
      <c r="F29" s="76">
        <v>68</v>
      </c>
      <c r="G29" s="264">
        <v>20</v>
      </c>
      <c r="H29" s="77" t="s">
        <v>159</v>
      </c>
      <c r="I29" s="64">
        <v>142</v>
      </c>
      <c r="J29" s="64">
        <v>192</v>
      </c>
      <c r="K29" s="64">
        <f>J29/2</f>
        <v>96</v>
      </c>
      <c r="L29" s="59"/>
      <c r="M29" s="64">
        <f>I29+K29</f>
        <v>238</v>
      </c>
      <c r="N29" s="64">
        <f>M29*2.5</f>
        <v>595</v>
      </c>
      <c r="O29" s="64">
        <v>1</v>
      </c>
      <c r="P29" s="64">
        <v>1</v>
      </c>
      <c r="Q29" s="64">
        <v>30</v>
      </c>
      <c r="R29" s="64" t="s">
        <v>236</v>
      </c>
      <c r="S29" s="127"/>
    </row>
    <row r="30" spans="1:18" s="50" customFormat="1" ht="15">
      <c r="A30" s="149"/>
      <c r="B30" s="128"/>
      <c r="C30" s="127"/>
      <c r="D30" s="127"/>
      <c r="E30" s="129"/>
      <c r="F30" s="130"/>
      <c r="G30" s="130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</row>
    <row r="31" spans="1:18" ht="15.75">
      <c r="A31" s="334" t="s">
        <v>79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</row>
    <row r="32" spans="1:18" ht="21" customHeight="1">
      <c r="A32" s="177" t="s">
        <v>290</v>
      </c>
      <c r="B32" s="5" t="s">
        <v>11</v>
      </c>
      <c r="C32" s="5" t="s">
        <v>13</v>
      </c>
      <c r="D32" s="5" t="s">
        <v>12</v>
      </c>
      <c r="E32" s="5" t="s">
        <v>5</v>
      </c>
      <c r="F32" s="5" t="s">
        <v>20</v>
      </c>
      <c r="G32" s="5" t="s">
        <v>6</v>
      </c>
      <c r="H32" s="5" t="s">
        <v>1</v>
      </c>
      <c r="I32" s="5" t="s">
        <v>7</v>
      </c>
      <c r="J32" s="5" t="s">
        <v>48</v>
      </c>
      <c r="K32" s="5" t="s">
        <v>49</v>
      </c>
      <c r="L32" s="5" t="s">
        <v>51</v>
      </c>
      <c r="M32" s="5" t="s">
        <v>66</v>
      </c>
      <c r="N32" s="5" t="s">
        <v>16</v>
      </c>
      <c r="O32" s="5" t="s">
        <v>12</v>
      </c>
      <c r="P32" s="5" t="s">
        <v>21</v>
      </c>
      <c r="Q32" s="329" t="s">
        <v>9</v>
      </c>
      <c r="R32" s="330"/>
    </row>
    <row r="33" spans="1:18" ht="15">
      <c r="A33" s="178">
        <v>1</v>
      </c>
      <c r="B33" s="63" t="s">
        <v>192</v>
      </c>
      <c r="C33" s="64">
        <v>1977</v>
      </c>
      <c r="D33" s="64"/>
      <c r="E33" s="75">
        <v>70.38</v>
      </c>
      <c r="F33" s="76">
        <v>73</v>
      </c>
      <c r="G33" s="195">
        <v>24</v>
      </c>
      <c r="H33" s="64" t="s">
        <v>189</v>
      </c>
      <c r="I33" s="64">
        <v>40</v>
      </c>
      <c r="J33" s="64">
        <v>84</v>
      </c>
      <c r="K33" s="64">
        <f>J33/2</f>
        <v>42</v>
      </c>
      <c r="L33" s="111">
        <f>SUM(I33,K33)</f>
        <v>82</v>
      </c>
      <c r="M33" s="64">
        <f>L33*3</f>
        <v>246</v>
      </c>
      <c r="N33" s="64">
        <v>1</v>
      </c>
      <c r="O33" s="64">
        <v>2</v>
      </c>
      <c r="P33" s="64">
        <v>30</v>
      </c>
      <c r="Q33" s="331" t="s">
        <v>235</v>
      </c>
      <c r="R33" s="332"/>
    </row>
    <row r="34" spans="2:18" ht="15">
      <c r="B34" s="41"/>
      <c r="C34" s="39"/>
      <c r="D34" s="39"/>
      <c r="E34" s="55"/>
      <c r="F34" s="56"/>
      <c r="G34" s="56"/>
      <c r="H34" s="39"/>
      <c r="I34" s="39"/>
      <c r="J34" s="40"/>
      <c r="K34" s="39"/>
      <c r="L34" s="39"/>
      <c r="M34" s="39"/>
      <c r="N34" s="39"/>
      <c r="O34" s="39"/>
      <c r="P34" s="41"/>
      <c r="Q34" s="41"/>
      <c r="R34" s="41"/>
    </row>
    <row r="35" spans="1:18" ht="15.75">
      <c r="A35" s="334" t="s">
        <v>78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4"/>
      <c r="R35" s="334"/>
    </row>
    <row r="36" spans="1:18" ht="21" customHeight="1">
      <c r="A36" s="177" t="s">
        <v>290</v>
      </c>
      <c r="B36" s="5" t="s">
        <v>11</v>
      </c>
      <c r="C36" s="5" t="s">
        <v>13</v>
      </c>
      <c r="D36" s="5" t="s">
        <v>12</v>
      </c>
      <c r="E36" s="5" t="s">
        <v>5</v>
      </c>
      <c r="F36" s="5" t="s">
        <v>20</v>
      </c>
      <c r="G36" s="5" t="s">
        <v>6</v>
      </c>
      <c r="H36" s="5" t="s">
        <v>1</v>
      </c>
      <c r="I36" s="5" t="s">
        <v>7</v>
      </c>
      <c r="J36" s="5" t="s">
        <v>48</v>
      </c>
      <c r="K36" s="5" t="s">
        <v>49</v>
      </c>
      <c r="L36" s="5" t="s">
        <v>51</v>
      </c>
      <c r="M36" s="5" t="s">
        <v>66</v>
      </c>
      <c r="N36" s="5" t="s">
        <v>16</v>
      </c>
      <c r="O36" s="5" t="s">
        <v>12</v>
      </c>
      <c r="P36" s="5" t="s">
        <v>21</v>
      </c>
      <c r="Q36" s="329" t="s">
        <v>9</v>
      </c>
      <c r="R36" s="330"/>
    </row>
    <row r="37" spans="1:18" ht="15">
      <c r="A37" s="178">
        <v>1</v>
      </c>
      <c r="B37" s="175" t="s">
        <v>141</v>
      </c>
      <c r="C37" s="111">
        <v>1959</v>
      </c>
      <c r="D37" s="111">
        <v>1</v>
      </c>
      <c r="E37" s="111">
        <v>76</v>
      </c>
      <c r="F37" s="76">
        <v>78</v>
      </c>
      <c r="G37" s="268">
        <v>16</v>
      </c>
      <c r="H37" s="64" t="s">
        <v>57</v>
      </c>
      <c r="I37" s="64">
        <v>101</v>
      </c>
      <c r="J37" s="64">
        <v>140</v>
      </c>
      <c r="K37" s="64">
        <f>J37/2</f>
        <v>70</v>
      </c>
      <c r="L37" s="111">
        <f>I37+K37</f>
        <v>171</v>
      </c>
      <c r="M37" s="64">
        <f>L37*1</f>
        <v>171</v>
      </c>
      <c r="N37" s="64">
        <v>1</v>
      </c>
      <c r="O37" s="64">
        <v>1</v>
      </c>
      <c r="P37" s="64">
        <v>30</v>
      </c>
      <c r="Q37" s="331" t="s">
        <v>110</v>
      </c>
      <c r="R37" s="332"/>
    </row>
    <row r="38" spans="1:18" ht="15">
      <c r="A38" s="178">
        <v>1</v>
      </c>
      <c r="B38" s="175" t="s">
        <v>137</v>
      </c>
      <c r="C38" s="111">
        <v>1957</v>
      </c>
      <c r="D38" s="111" t="s">
        <v>59</v>
      </c>
      <c r="E38" s="223">
        <v>80.4</v>
      </c>
      <c r="F38" s="76">
        <v>85</v>
      </c>
      <c r="G38" s="268">
        <v>16</v>
      </c>
      <c r="H38" s="64" t="s">
        <v>194</v>
      </c>
      <c r="I38" s="64">
        <v>87</v>
      </c>
      <c r="J38" s="64">
        <v>133</v>
      </c>
      <c r="K38" s="64">
        <f>J38/2</f>
        <v>66.5</v>
      </c>
      <c r="L38" s="111">
        <f>I38+K38</f>
        <v>153.5</v>
      </c>
      <c r="M38" s="64">
        <f>L38*1</f>
        <v>153.5</v>
      </c>
      <c r="N38" s="64">
        <v>1</v>
      </c>
      <c r="O38" s="64">
        <v>1</v>
      </c>
      <c r="P38" s="64">
        <v>30</v>
      </c>
      <c r="Q38" s="331" t="s">
        <v>110</v>
      </c>
      <c r="R38" s="332"/>
    </row>
    <row r="39" spans="1:18" ht="15">
      <c r="A39" s="7"/>
      <c r="B39" s="63"/>
      <c r="C39" s="64"/>
      <c r="D39" s="64"/>
      <c r="E39" s="75"/>
      <c r="F39" s="76"/>
      <c r="G39" s="76"/>
      <c r="H39" s="64"/>
      <c r="I39" s="64"/>
      <c r="J39" s="64"/>
      <c r="K39" s="64">
        <f>J39/2</f>
        <v>0</v>
      </c>
      <c r="L39" s="111">
        <f>I39+K39</f>
        <v>0</v>
      </c>
      <c r="M39" s="64">
        <f>L39*1</f>
        <v>0</v>
      </c>
      <c r="N39" s="64"/>
      <c r="O39" s="64"/>
      <c r="P39" s="64"/>
      <c r="Q39" s="331"/>
      <c r="R39" s="332"/>
    </row>
    <row r="40" spans="1:18" ht="15">
      <c r="A40" s="149"/>
      <c r="B40" s="128"/>
      <c r="C40" s="127"/>
      <c r="D40" s="127"/>
      <c r="E40" s="129"/>
      <c r="F40" s="130"/>
      <c r="G40" s="130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</row>
    <row r="41" spans="1:18" ht="15.75">
      <c r="A41" s="334" t="s">
        <v>136</v>
      </c>
      <c r="B41" s="334"/>
      <c r="C41" s="334"/>
      <c r="D41" s="334"/>
      <c r="E41" s="334"/>
      <c r="F41" s="334"/>
      <c r="G41" s="334"/>
      <c r="H41" s="334"/>
      <c r="I41" s="334"/>
      <c r="J41" s="334"/>
      <c r="K41" s="334"/>
      <c r="L41" s="334"/>
      <c r="M41" s="334"/>
      <c r="N41" s="334"/>
      <c r="O41" s="334"/>
      <c r="P41" s="334"/>
      <c r="Q41" s="334"/>
      <c r="R41" s="334"/>
    </row>
    <row r="42" spans="1:18" ht="21" customHeight="1">
      <c r="A42" s="177" t="s">
        <v>290</v>
      </c>
      <c r="B42" s="5" t="s">
        <v>11</v>
      </c>
      <c r="C42" s="5" t="s">
        <v>13</v>
      </c>
      <c r="D42" s="5" t="s">
        <v>12</v>
      </c>
      <c r="E42" s="5" t="s">
        <v>5</v>
      </c>
      <c r="F42" s="5" t="s">
        <v>20</v>
      </c>
      <c r="G42" s="5" t="s">
        <v>6</v>
      </c>
      <c r="H42" s="5" t="s">
        <v>1</v>
      </c>
      <c r="I42" s="5" t="s">
        <v>7</v>
      </c>
      <c r="J42" s="5" t="s">
        <v>48</v>
      </c>
      <c r="K42" s="5" t="s">
        <v>49</v>
      </c>
      <c r="L42" s="5" t="s">
        <v>51</v>
      </c>
      <c r="M42" s="5" t="s">
        <v>66</v>
      </c>
      <c r="N42" s="5" t="s">
        <v>16</v>
      </c>
      <c r="O42" s="5" t="s">
        <v>12</v>
      </c>
      <c r="P42" s="5" t="s">
        <v>21</v>
      </c>
      <c r="Q42" s="329" t="s">
        <v>9</v>
      </c>
      <c r="R42" s="330"/>
    </row>
    <row r="43" spans="1:18" ht="21" customHeight="1">
      <c r="A43" s="177">
        <v>1</v>
      </c>
      <c r="B43" s="92" t="s">
        <v>197</v>
      </c>
      <c r="C43" s="87">
        <v>1969</v>
      </c>
      <c r="D43" s="87" t="s">
        <v>59</v>
      </c>
      <c r="E43" s="87">
        <v>84.92</v>
      </c>
      <c r="F43" s="87">
        <v>85</v>
      </c>
      <c r="G43" s="190">
        <v>24</v>
      </c>
      <c r="H43" s="87" t="s">
        <v>189</v>
      </c>
      <c r="I43" s="87">
        <v>40</v>
      </c>
      <c r="J43" s="87">
        <v>107</v>
      </c>
      <c r="K43" s="64">
        <f>J43/2</f>
        <v>53.5</v>
      </c>
      <c r="L43" s="365">
        <f>I43+K43</f>
        <v>93.5</v>
      </c>
      <c r="M43" s="111">
        <f>L43*3</f>
        <v>280.5</v>
      </c>
      <c r="N43" s="5">
        <v>1</v>
      </c>
      <c r="O43" s="5">
        <v>2</v>
      </c>
      <c r="P43" s="64">
        <v>30</v>
      </c>
      <c r="Q43" s="329"/>
      <c r="R43" s="330"/>
    </row>
    <row r="44" spans="1:18" ht="15">
      <c r="A44" s="178">
        <v>1</v>
      </c>
      <c r="B44" s="63" t="s">
        <v>145</v>
      </c>
      <c r="C44" s="64">
        <v>1965</v>
      </c>
      <c r="D44" s="64" t="s">
        <v>100</v>
      </c>
      <c r="E44" s="64">
        <v>87.8</v>
      </c>
      <c r="F44" s="76">
        <v>95</v>
      </c>
      <c r="G44" s="195">
        <v>24</v>
      </c>
      <c r="H44" s="64" t="s">
        <v>182</v>
      </c>
      <c r="I44" s="64">
        <v>66</v>
      </c>
      <c r="J44" s="64">
        <v>115</v>
      </c>
      <c r="K44" s="64">
        <f>J44/2</f>
        <v>57.5</v>
      </c>
      <c r="L44" s="365">
        <f>I44+K44</f>
        <v>123.5</v>
      </c>
      <c r="M44" s="111">
        <f>L44*3</f>
        <v>370.5</v>
      </c>
      <c r="N44" s="64">
        <v>1</v>
      </c>
      <c r="O44" s="64">
        <v>1</v>
      </c>
      <c r="P44" s="64">
        <v>30</v>
      </c>
      <c r="Q44" s="331"/>
      <c r="R44" s="332"/>
    </row>
    <row r="45" spans="1:18" ht="15">
      <c r="A45" s="178">
        <v>1</v>
      </c>
      <c r="B45" s="62" t="s">
        <v>135</v>
      </c>
      <c r="C45" s="79">
        <v>1967</v>
      </c>
      <c r="D45" s="77" t="s">
        <v>61</v>
      </c>
      <c r="E45" s="78">
        <v>108.28</v>
      </c>
      <c r="F45" s="79" t="s">
        <v>191</v>
      </c>
      <c r="G45" s="269">
        <v>24</v>
      </c>
      <c r="H45" s="77" t="s">
        <v>81</v>
      </c>
      <c r="I45" s="64">
        <v>57</v>
      </c>
      <c r="J45" s="64">
        <v>110</v>
      </c>
      <c r="K45" s="64">
        <f>J45/2</f>
        <v>55</v>
      </c>
      <c r="L45" s="365">
        <f>I45+K45</f>
        <v>112</v>
      </c>
      <c r="M45" s="111">
        <f>L45*3</f>
        <v>336</v>
      </c>
      <c r="N45" s="64">
        <v>1</v>
      </c>
      <c r="O45" s="64">
        <v>1</v>
      </c>
      <c r="P45" s="64">
        <v>30</v>
      </c>
      <c r="Q45" s="331" t="s">
        <v>110</v>
      </c>
      <c r="R45" s="332"/>
    </row>
    <row r="46" spans="1:18" ht="15.75">
      <c r="A46" s="334" t="s">
        <v>253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34"/>
      <c r="R46" s="334"/>
    </row>
    <row r="47" spans="1:18" ht="21" customHeight="1">
      <c r="A47" s="177" t="s">
        <v>290</v>
      </c>
      <c r="B47" s="5" t="s">
        <v>11</v>
      </c>
      <c r="C47" s="5" t="s">
        <v>13</v>
      </c>
      <c r="D47" s="5" t="s">
        <v>12</v>
      </c>
      <c r="E47" s="5" t="s">
        <v>5</v>
      </c>
      <c r="F47" s="5" t="s">
        <v>20</v>
      </c>
      <c r="G47" s="5" t="s">
        <v>6</v>
      </c>
      <c r="H47" s="5" t="s">
        <v>1</v>
      </c>
      <c r="I47" s="5" t="s">
        <v>7</v>
      </c>
      <c r="J47" s="5" t="s">
        <v>48</v>
      </c>
      <c r="K47" s="5" t="s">
        <v>49</v>
      </c>
      <c r="L47" s="5" t="s">
        <v>51</v>
      </c>
      <c r="M47" s="5" t="s">
        <v>66</v>
      </c>
      <c r="N47" s="5" t="s">
        <v>16</v>
      </c>
      <c r="O47" s="5" t="s">
        <v>12</v>
      </c>
      <c r="P47" s="5" t="s">
        <v>21</v>
      </c>
      <c r="Q47" s="329" t="s">
        <v>9</v>
      </c>
      <c r="R47" s="330"/>
    </row>
    <row r="48" spans="1:18" ht="15">
      <c r="A48" s="178">
        <v>1</v>
      </c>
      <c r="B48" s="63" t="s">
        <v>254</v>
      </c>
      <c r="C48" s="64">
        <v>1977</v>
      </c>
      <c r="D48" s="64">
        <v>2</v>
      </c>
      <c r="E48" s="75">
        <v>61.5</v>
      </c>
      <c r="F48" s="76">
        <v>63</v>
      </c>
      <c r="G48" s="268">
        <v>16</v>
      </c>
      <c r="H48" s="64" t="s">
        <v>255</v>
      </c>
      <c r="I48" s="64">
        <v>52</v>
      </c>
      <c r="J48" s="64">
        <v>99</v>
      </c>
      <c r="K48" s="64">
        <f>J48/2</f>
        <v>49.5</v>
      </c>
      <c r="L48" s="111">
        <f>I48+K48</f>
        <v>101.5</v>
      </c>
      <c r="M48" s="64">
        <f>L48*1</f>
        <v>101.5</v>
      </c>
      <c r="N48" s="64">
        <v>1</v>
      </c>
      <c r="O48" s="64">
        <v>1</v>
      </c>
      <c r="P48" s="64">
        <v>30</v>
      </c>
      <c r="Q48" s="331" t="s">
        <v>256</v>
      </c>
      <c r="R48" s="332"/>
    </row>
    <row r="49" spans="1:18" ht="15">
      <c r="A49" s="149"/>
      <c r="B49" s="128"/>
      <c r="C49" s="127"/>
      <c r="D49" s="127"/>
      <c r="E49" s="129"/>
      <c r="F49" s="130"/>
      <c r="G49" s="130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</row>
    <row r="50" spans="1:18" ht="15">
      <c r="A50" s="149"/>
      <c r="B50" t="s">
        <v>0</v>
      </c>
      <c r="D50" t="s">
        <v>2</v>
      </c>
      <c r="E50" s="119"/>
      <c r="I50" s="171" t="s">
        <v>17</v>
      </c>
      <c r="J50" s="154"/>
      <c r="K50" s="154"/>
      <c r="L50" s="154" t="s">
        <v>83</v>
      </c>
      <c r="M50" s="127"/>
      <c r="N50" s="127"/>
      <c r="O50" s="127"/>
      <c r="P50" s="127"/>
      <c r="Q50" s="127"/>
      <c r="R50" s="127"/>
    </row>
    <row r="51" spans="1:18" ht="15">
      <c r="A51" s="149"/>
      <c r="B51" s="128"/>
      <c r="C51" s="127"/>
      <c r="D51" s="127"/>
      <c r="E51" s="129"/>
      <c r="F51" s="130"/>
      <c r="G51" s="130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</row>
    <row r="52" spans="1:18" ht="15">
      <c r="A52" s="149"/>
      <c r="B52" s="128"/>
      <c r="C52" s="127"/>
      <c r="D52" s="127"/>
      <c r="E52" s="129"/>
      <c r="F52" s="130"/>
      <c r="G52" s="130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</row>
    <row r="53" spans="1:18" ht="15">
      <c r="A53" s="149"/>
      <c r="B53" s="128"/>
      <c r="C53" s="127"/>
      <c r="D53" s="127"/>
      <c r="E53" s="129"/>
      <c r="F53" s="130"/>
      <c r="G53" s="130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</row>
    <row r="54" spans="1:18" ht="15">
      <c r="A54" s="149"/>
      <c r="B54" s="128"/>
      <c r="C54" s="127"/>
      <c r="D54" s="127"/>
      <c r="E54" s="129"/>
      <c r="F54" s="130"/>
      <c r="G54" s="130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</row>
    <row r="55" spans="1:18" ht="15">
      <c r="A55" s="149"/>
      <c r="B55" s="128"/>
      <c r="C55" s="127"/>
      <c r="D55" s="127"/>
      <c r="E55" s="129"/>
      <c r="F55" s="130"/>
      <c r="G55" s="130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</row>
    <row r="56" spans="1:18" ht="15">
      <c r="A56" s="149"/>
      <c r="B56" s="128"/>
      <c r="C56" s="127"/>
      <c r="D56" s="127"/>
      <c r="E56" s="129"/>
      <c r="F56" s="130"/>
      <c r="G56" s="130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</row>
    <row r="57" spans="1:18" ht="15">
      <c r="A57" s="149"/>
      <c r="B57" s="128"/>
      <c r="C57" s="127"/>
      <c r="D57" s="127"/>
      <c r="E57" s="129"/>
      <c r="F57" s="130"/>
      <c r="G57" s="130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</row>
    <row r="58" spans="1:18" ht="15">
      <c r="A58" s="149"/>
      <c r="B58" s="128"/>
      <c r="C58" s="127"/>
      <c r="D58" s="127"/>
      <c r="E58" s="129"/>
      <c r="F58" s="130"/>
      <c r="G58" s="130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</row>
    <row r="59" spans="1:18" ht="15">
      <c r="A59" s="149"/>
      <c r="B59" s="128"/>
      <c r="C59" s="127"/>
      <c r="D59" s="127"/>
      <c r="E59" s="129"/>
      <c r="F59" s="130"/>
      <c r="G59" s="130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</row>
    <row r="60" spans="1:18" ht="15">
      <c r="A60" s="149"/>
      <c r="B60" s="128"/>
      <c r="C60" s="127"/>
      <c r="D60" s="127"/>
      <c r="E60" s="129"/>
      <c r="F60" s="130"/>
      <c r="G60" s="130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</row>
    <row r="61" spans="1:18" ht="15">
      <c r="A61" s="149"/>
      <c r="B61" s="128"/>
      <c r="C61" s="127"/>
      <c r="D61" s="127"/>
      <c r="E61" s="129"/>
      <c r="F61" s="130"/>
      <c r="G61" s="130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</row>
    <row r="62" spans="1:18" ht="15">
      <c r="A62" s="149"/>
      <c r="B62" s="128"/>
      <c r="C62" s="127"/>
      <c r="D62" s="127"/>
      <c r="E62" s="129"/>
      <c r="F62" s="130"/>
      <c r="G62" s="130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</row>
    <row r="63" spans="1:18" ht="15">
      <c r="A63" s="149"/>
      <c r="B63" s="128"/>
      <c r="C63" s="127"/>
      <c r="D63" s="127"/>
      <c r="E63" s="129"/>
      <c r="F63" s="130"/>
      <c r="G63" s="130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</row>
    <row r="64" spans="1:18" ht="15">
      <c r="A64" s="149"/>
      <c r="B64" s="128"/>
      <c r="C64" s="127"/>
      <c r="D64" s="127"/>
      <c r="E64" s="129"/>
      <c r="F64" s="130"/>
      <c r="G64" s="130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</row>
    <row r="65" spans="1:18" ht="15">
      <c r="A65" s="149"/>
      <c r="B65" s="128"/>
      <c r="C65" s="127"/>
      <c r="D65" s="127"/>
      <c r="E65" s="129"/>
      <c r="F65" s="130"/>
      <c r="G65" s="130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</row>
    <row r="66" spans="1:18" ht="15.75">
      <c r="A66" s="149"/>
      <c r="B66" s="93"/>
      <c r="C66" s="94"/>
      <c r="D66" s="94"/>
      <c r="E66" s="94"/>
      <c r="F66" s="95"/>
      <c r="G66" s="95"/>
      <c r="H66" s="94"/>
      <c r="I66" s="94"/>
      <c r="J66" s="94"/>
      <c r="K66" s="39"/>
      <c r="L66" s="39"/>
      <c r="M66" s="39"/>
      <c r="N66" s="96"/>
      <c r="O66" s="96"/>
      <c r="P66" s="41"/>
      <c r="Q66" s="41"/>
      <c r="R66" s="41"/>
    </row>
    <row r="67" ht="15" customHeight="1"/>
    <row r="68" ht="21" customHeight="1"/>
    <row r="69" ht="15.75" customHeight="1"/>
    <row r="70" ht="15.75" customHeight="1"/>
    <row r="71" ht="15.75" customHeight="1"/>
  </sheetData>
  <sheetProtection/>
  <mergeCells count="27">
    <mergeCell ref="A46:R46"/>
    <mergeCell ref="Q47:R47"/>
    <mergeCell ref="Q48:R48"/>
    <mergeCell ref="Q43:R43"/>
    <mergeCell ref="A41:R41"/>
    <mergeCell ref="Q42:R42"/>
    <mergeCell ref="Q45:R45"/>
    <mergeCell ref="Q44:R44"/>
    <mergeCell ref="Q39:R39"/>
    <mergeCell ref="Q32:R32"/>
    <mergeCell ref="A24:R24"/>
    <mergeCell ref="A35:R35"/>
    <mergeCell ref="A1:B1"/>
    <mergeCell ref="A2:R2"/>
    <mergeCell ref="A3:R3"/>
    <mergeCell ref="A4:R4"/>
    <mergeCell ref="A5:R5"/>
    <mergeCell ref="A6:R6"/>
    <mergeCell ref="Q36:R36"/>
    <mergeCell ref="Q38:R38"/>
    <mergeCell ref="Q37:R37"/>
    <mergeCell ref="A11:R11"/>
    <mergeCell ref="A8:R8"/>
    <mergeCell ref="A10:R10"/>
    <mergeCell ref="Q33:R33"/>
    <mergeCell ref="A20:R20"/>
    <mergeCell ref="A31:R31"/>
  </mergeCells>
  <printOptions/>
  <pageMargins left="0.2362204724409449" right="0.2362204724409449" top="0.7480314960629921" bottom="0.7480314960629921" header="0.31496062992125984" footer="0.31496062992125984"/>
  <pageSetup horizontalDpi="360" verticalDpi="36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8"/>
  <sheetViews>
    <sheetView zoomScale="85" zoomScaleNormal="85" zoomScaleSheetLayoutView="100" workbookViewId="0" topLeftCell="C28">
      <selection activeCell="N49" sqref="N49"/>
    </sheetView>
  </sheetViews>
  <sheetFormatPr defaultColWidth="8.875" defaultRowHeight="12.75"/>
  <cols>
    <col min="1" max="1" width="5.375" style="260" customWidth="1"/>
    <col min="2" max="2" width="35.125" style="216" customWidth="1"/>
    <col min="3" max="3" width="8.875" style="216" customWidth="1"/>
    <col min="4" max="4" width="8.75390625" style="216" customWidth="1"/>
    <col min="5" max="7" width="8.875" style="216" customWidth="1"/>
    <col min="8" max="8" width="22.375" style="216" customWidth="1"/>
    <col min="9" max="12" width="8.875" style="216" customWidth="1"/>
    <col min="13" max="14" width="10.75390625" style="216" customWidth="1"/>
    <col min="15" max="17" width="8.875" style="216" customWidth="1"/>
    <col min="18" max="18" width="18.875" style="216" customWidth="1"/>
    <col min="19" max="19" width="8.875" style="216" customWidth="1"/>
  </cols>
  <sheetData>
    <row r="1" spans="1:19" ht="15.75">
      <c r="A1" s="348" t="s">
        <v>293</v>
      </c>
      <c r="B1" s="348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 t="s">
        <v>32</v>
      </c>
      <c r="S1" s="207"/>
    </row>
    <row r="2" spans="1:19" ht="20.25">
      <c r="A2" s="349" t="s">
        <v>18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208"/>
    </row>
    <row r="3" spans="1:19" ht="20.25">
      <c r="A3" s="349" t="s">
        <v>19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208"/>
    </row>
    <row r="4" spans="1:19" ht="20.25">
      <c r="A4" s="349" t="s">
        <v>15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208"/>
    </row>
    <row r="5" spans="1:20" ht="20.25">
      <c r="A5" s="350" t="s">
        <v>89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209"/>
      <c r="T5" s="17"/>
    </row>
    <row r="6" spans="1:20" ht="15.75">
      <c r="A6" s="345" t="s">
        <v>41</v>
      </c>
      <c r="B6" s="345"/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210"/>
      <c r="T6" s="3"/>
    </row>
    <row r="7" spans="1:19" ht="15.75">
      <c r="A7" s="211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19" ht="15.75">
      <c r="A8" s="345" t="s">
        <v>313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213"/>
    </row>
    <row r="9" spans="1:19" ht="15">
      <c r="A9" s="346" t="s">
        <v>28</v>
      </c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213"/>
    </row>
    <row r="10" spans="1:18" ht="33.75">
      <c r="A10" s="173" t="s">
        <v>4</v>
      </c>
      <c r="B10" s="214" t="s">
        <v>11</v>
      </c>
      <c r="C10" s="214" t="s">
        <v>13</v>
      </c>
      <c r="D10" s="214" t="s">
        <v>12</v>
      </c>
      <c r="E10" s="215" t="s">
        <v>5</v>
      </c>
      <c r="F10" s="215" t="s">
        <v>20</v>
      </c>
      <c r="G10" s="215" t="s">
        <v>6</v>
      </c>
      <c r="H10" s="214" t="s">
        <v>1</v>
      </c>
      <c r="I10" s="215" t="s">
        <v>38</v>
      </c>
      <c r="J10" s="215" t="s">
        <v>16</v>
      </c>
      <c r="K10" s="215" t="s">
        <v>36</v>
      </c>
      <c r="L10" s="215" t="s">
        <v>16</v>
      </c>
      <c r="M10" s="215" t="s">
        <v>37</v>
      </c>
      <c r="N10" s="215" t="s">
        <v>14</v>
      </c>
      <c r="O10" s="215" t="s">
        <v>16</v>
      </c>
      <c r="P10" s="214" t="s">
        <v>12</v>
      </c>
      <c r="Q10" s="214" t="s">
        <v>21</v>
      </c>
      <c r="R10" s="214" t="s">
        <v>9</v>
      </c>
    </row>
    <row r="11" spans="1:18" ht="15">
      <c r="A11" s="97">
        <v>1</v>
      </c>
      <c r="B11" s="220" t="s">
        <v>152</v>
      </c>
      <c r="C11" s="221">
        <v>1986</v>
      </c>
      <c r="D11" s="221" t="s">
        <v>100</v>
      </c>
      <c r="E11" s="221">
        <v>73</v>
      </c>
      <c r="F11" s="221">
        <v>73</v>
      </c>
      <c r="G11" s="366">
        <v>24</v>
      </c>
      <c r="H11" s="221" t="s">
        <v>153</v>
      </c>
      <c r="I11" s="111">
        <v>40</v>
      </c>
      <c r="J11" s="111"/>
      <c r="K11" s="111"/>
      <c r="L11" s="111"/>
      <c r="M11" s="111"/>
      <c r="N11" s="111">
        <f>I11*1</f>
        <v>40</v>
      </c>
      <c r="O11" s="219">
        <v>1</v>
      </c>
      <c r="P11" s="111">
        <v>2</v>
      </c>
      <c r="Q11" s="111">
        <v>30</v>
      </c>
      <c r="R11" s="216" t="s">
        <v>110</v>
      </c>
    </row>
    <row r="12" spans="1:18" ht="15">
      <c r="A12" s="97">
        <v>1</v>
      </c>
      <c r="B12" s="175" t="s">
        <v>267</v>
      </c>
      <c r="C12" s="111">
        <v>1980</v>
      </c>
      <c r="D12" s="111" t="s">
        <v>61</v>
      </c>
      <c r="E12" s="111">
        <v>76.7</v>
      </c>
      <c r="F12" s="111">
        <v>78</v>
      </c>
      <c r="G12" s="199">
        <v>24</v>
      </c>
      <c r="H12" s="111" t="s">
        <v>243</v>
      </c>
      <c r="I12" s="111"/>
      <c r="J12" s="111"/>
      <c r="K12" s="111">
        <v>52</v>
      </c>
      <c r="L12" s="111"/>
      <c r="M12" s="111"/>
      <c r="N12" s="111">
        <f>K12*2.5</f>
        <v>130</v>
      </c>
      <c r="O12" s="219">
        <v>1</v>
      </c>
      <c r="P12" s="111" t="s">
        <v>59</v>
      </c>
      <c r="Q12" s="111">
        <v>30</v>
      </c>
      <c r="R12" s="111"/>
    </row>
    <row r="13" spans="1:18" ht="15.75">
      <c r="A13" s="97">
        <v>1</v>
      </c>
      <c r="B13" s="217" t="s">
        <v>128</v>
      </c>
      <c r="C13" s="218">
        <v>1996</v>
      </c>
      <c r="D13" s="218">
        <v>1</v>
      </c>
      <c r="E13" s="218">
        <v>91.7</v>
      </c>
      <c r="F13" s="218">
        <v>85</v>
      </c>
      <c r="G13" s="271">
        <v>28</v>
      </c>
      <c r="H13" s="218" t="s">
        <v>77</v>
      </c>
      <c r="I13" s="111"/>
      <c r="J13" s="111"/>
      <c r="K13" s="111">
        <v>42</v>
      </c>
      <c r="L13" s="111"/>
      <c r="M13" s="111"/>
      <c r="N13" s="111">
        <f>K13*2</f>
        <v>84</v>
      </c>
      <c r="O13" s="219">
        <v>1</v>
      </c>
      <c r="P13" s="111" t="s">
        <v>59</v>
      </c>
      <c r="Q13" s="111">
        <v>30</v>
      </c>
      <c r="R13" s="111" t="s">
        <v>76</v>
      </c>
    </row>
    <row r="14" spans="1:18" ht="15">
      <c r="A14" s="97">
        <v>1</v>
      </c>
      <c r="B14" s="175" t="s">
        <v>203</v>
      </c>
      <c r="C14" s="111">
        <v>1994</v>
      </c>
      <c r="D14" s="111"/>
      <c r="E14" s="223">
        <v>82.7</v>
      </c>
      <c r="F14" s="222">
        <v>85</v>
      </c>
      <c r="G14" s="284">
        <v>24</v>
      </c>
      <c r="H14" s="111" t="s">
        <v>204</v>
      </c>
      <c r="I14" s="111">
        <v>29</v>
      </c>
      <c r="J14" s="111"/>
      <c r="K14" s="111"/>
      <c r="L14" s="111"/>
      <c r="M14" s="111"/>
      <c r="N14" s="111">
        <f>I14*2</f>
        <v>58</v>
      </c>
      <c r="O14" s="219">
        <v>1</v>
      </c>
      <c r="P14" s="111">
        <v>3</v>
      </c>
      <c r="Q14" s="111">
        <v>30</v>
      </c>
      <c r="R14" s="111"/>
    </row>
    <row r="15" spans="1:18" ht="15">
      <c r="A15" s="97">
        <v>1</v>
      </c>
      <c r="B15" s="175" t="s">
        <v>162</v>
      </c>
      <c r="C15" s="111">
        <v>1999</v>
      </c>
      <c r="D15" s="111" t="s">
        <v>193</v>
      </c>
      <c r="E15" s="111">
        <v>97.24</v>
      </c>
      <c r="F15" s="222">
        <v>105</v>
      </c>
      <c r="G15" s="304">
        <v>32</v>
      </c>
      <c r="H15" s="111" t="s">
        <v>159</v>
      </c>
      <c r="I15" s="111">
        <v>28</v>
      </c>
      <c r="J15" s="111"/>
      <c r="K15" s="111"/>
      <c r="L15" s="111"/>
      <c r="M15" s="111"/>
      <c r="N15" s="111">
        <f>I15*2</f>
        <v>56</v>
      </c>
      <c r="O15" s="219">
        <v>1</v>
      </c>
      <c r="P15" s="111">
        <v>1</v>
      </c>
      <c r="Q15" s="111">
        <v>30</v>
      </c>
      <c r="R15" s="111" t="s">
        <v>161</v>
      </c>
    </row>
    <row r="16" spans="1:18" ht="15">
      <c r="A16" s="224"/>
      <c r="B16" s="224"/>
      <c r="C16" s="58"/>
      <c r="D16" s="58"/>
      <c r="E16" s="225"/>
      <c r="F16" s="226"/>
      <c r="G16" s="226"/>
      <c r="H16" s="58"/>
      <c r="I16" s="58"/>
      <c r="J16" s="58"/>
      <c r="K16" s="58"/>
      <c r="L16" s="58"/>
      <c r="M16" s="58"/>
      <c r="N16" s="58"/>
      <c r="O16" s="227"/>
      <c r="P16" s="224"/>
      <c r="Q16" s="224"/>
      <c r="R16" s="58"/>
    </row>
    <row r="17" spans="1:18" ht="14.25">
      <c r="A17" s="342" t="s">
        <v>119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4"/>
    </row>
    <row r="18" spans="1:18" ht="33.75">
      <c r="A18" s="173" t="s">
        <v>4</v>
      </c>
      <c r="B18" s="214" t="s">
        <v>11</v>
      </c>
      <c r="C18" s="214" t="s">
        <v>13</v>
      </c>
      <c r="D18" s="214" t="s">
        <v>12</v>
      </c>
      <c r="E18" s="215" t="s">
        <v>5</v>
      </c>
      <c r="F18" s="215" t="s">
        <v>20</v>
      </c>
      <c r="G18" s="215" t="s">
        <v>6</v>
      </c>
      <c r="H18" s="214" t="s">
        <v>1</v>
      </c>
      <c r="I18" s="215" t="s">
        <v>38</v>
      </c>
      <c r="J18" s="215" t="s">
        <v>16</v>
      </c>
      <c r="K18" s="215" t="s">
        <v>36</v>
      </c>
      <c r="L18" s="215" t="s">
        <v>16</v>
      </c>
      <c r="M18" s="215" t="s">
        <v>37</v>
      </c>
      <c r="N18" s="215" t="s">
        <v>14</v>
      </c>
      <c r="O18" s="215" t="s">
        <v>16</v>
      </c>
      <c r="P18" s="214" t="s">
        <v>12</v>
      </c>
      <c r="Q18" s="214" t="s">
        <v>21</v>
      </c>
      <c r="R18" s="214" t="s">
        <v>9</v>
      </c>
    </row>
    <row r="19" spans="1:18" ht="15">
      <c r="A19" s="173">
        <v>1</v>
      </c>
      <c r="B19" s="175" t="s">
        <v>154</v>
      </c>
      <c r="C19" s="215">
        <v>1959</v>
      </c>
      <c r="D19" s="214" t="s">
        <v>100</v>
      </c>
      <c r="E19" s="215"/>
      <c r="F19" s="215">
        <v>68</v>
      </c>
      <c r="G19" s="367">
        <v>16</v>
      </c>
      <c r="H19" s="111" t="s">
        <v>153</v>
      </c>
      <c r="I19" s="215"/>
      <c r="J19" s="215"/>
      <c r="K19" s="215"/>
      <c r="L19" s="215"/>
      <c r="M19" s="228">
        <v>33</v>
      </c>
      <c r="N19" s="228">
        <f>M19*2</f>
        <v>66</v>
      </c>
      <c r="O19" s="215">
        <v>1</v>
      </c>
      <c r="P19" s="214"/>
      <c r="Q19" s="228">
        <v>30</v>
      </c>
      <c r="R19" s="228"/>
    </row>
    <row r="20" spans="1:18" ht="15">
      <c r="A20" s="97">
        <v>1</v>
      </c>
      <c r="B20" s="175" t="s">
        <v>118</v>
      </c>
      <c r="C20" s="215">
        <v>1954</v>
      </c>
      <c r="D20" s="229" t="s">
        <v>59</v>
      </c>
      <c r="E20" s="230">
        <v>75.9</v>
      </c>
      <c r="F20" s="231">
        <v>78</v>
      </c>
      <c r="G20" s="272">
        <v>12</v>
      </c>
      <c r="H20" s="111" t="s">
        <v>243</v>
      </c>
      <c r="I20" s="229"/>
      <c r="J20" s="229"/>
      <c r="K20" s="228">
        <v>66</v>
      </c>
      <c r="L20" s="229"/>
      <c r="M20" s="228"/>
      <c r="N20" s="228">
        <f>K20*1</f>
        <v>66</v>
      </c>
      <c r="O20" s="232">
        <v>1</v>
      </c>
      <c r="P20" s="229" t="s">
        <v>306</v>
      </c>
      <c r="Q20" s="228">
        <v>30</v>
      </c>
      <c r="R20" s="228"/>
    </row>
    <row r="21" spans="1:18" ht="15">
      <c r="A21" s="233"/>
      <c r="B21" s="234"/>
      <c r="C21" s="235"/>
      <c r="D21" s="235"/>
      <c r="E21" s="236"/>
      <c r="F21" s="236"/>
      <c r="G21" s="237"/>
      <c r="H21" s="235"/>
      <c r="I21" s="235"/>
      <c r="J21" s="235"/>
      <c r="K21" s="235"/>
      <c r="L21" s="235"/>
      <c r="M21" s="235"/>
      <c r="N21" s="235"/>
      <c r="O21" s="238"/>
      <c r="P21" s="239"/>
      <c r="Q21" s="239"/>
      <c r="R21" s="240"/>
    </row>
    <row r="22" spans="1:19" ht="15">
      <c r="A22" s="346" t="s">
        <v>44</v>
      </c>
      <c r="B22" s="347"/>
      <c r="C22" s="347"/>
      <c r="D22" s="347"/>
      <c r="E22" s="347"/>
      <c r="F22" s="347"/>
      <c r="G22" s="347"/>
      <c r="H22" s="347"/>
      <c r="I22" s="347"/>
      <c r="J22" s="347"/>
      <c r="K22" s="347"/>
      <c r="L22" s="347"/>
      <c r="M22" s="347"/>
      <c r="N22" s="347"/>
      <c r="O22" s="347"/>
      <c r="P22" s="347"/>
      <c r="Q22" s="347"/>
      <c r="R22" s="347"/>
      <c r="S22" s="213"/>
    </row>
    <row r="23" spans="1:18" ht="33.75">
      <c r="A23" s="173" t="s">
        <v>4</v>
      </c>
      <c r="B23" s="214" t="s">
        <v>11</v>
      </c>
      <c r="C23" s="214" t="s">
        <v>13</v>
      </c>
      <c r="D23" s="214" t="s">
        <v>12</v>
      </c>
      <c r="E23" s="215" t="s">
        <v>5</v>
      </c>
      <c r="F23" s="215" t="s">
        <v>20</v>
      </c>
      <c r="G23" s="215" t="s">
        <v>6</v>
      </c>
      <c r="H23" s="214" t="s">
        <v>1</v>
      </c>
      <c r="I23" s="215" t="s">
        <v>38</v>
      </c>
      <c r="J23" s="215" t="s">
        <v>16</v>
      </c>
      <c r="K23" s="215" t="s">
        <v>36</v>
      </c>
      <c r="L23" s="215" t="s">
        <v>16</v>
      </c>
      <c r="M23" s="215" t="s">
        <v>37</v>
      </c>
      <c r="N23" s="215" t="s">
        <v>14</v>
      </c>
      <c r="O23" s="215" t="s">
        <v>16</v>
      </c>
      <c r="P23" s="214" t="s">
        <v>12</v>
      </c>
      <c r="Q23" s="214" t="s">
        <v>21</v>
      </c>
      <c r="R23" s="214" t="s">
        <v>9</v>
      </c>
    </row>
    <row r="24" spans="1:18" ht="15">
      <c r="A24" s="97">
        <v>1</v>
      </c>
      <c r="B24" s="175" t="s">
        <v>107</v>
      </c>
      <c r="C24" s="111">
        <v>2006</v>
      </c>
      <c r="D24" s="111" t="s">
        <v>108</v>
      </c>
      <c r="E24" s="223">
        <v>83.2</v>
      </c>
      <c r="F24" s="222" t="s">
        <v>63</v>
      </c>
      <c r="G24" s="264">
        <v>20</v>
      </c>
      <c r="H24" s="111" t="s">
        <v>81</v>
      </c>
      <c r="I24" s="111"/>
      <c r="J24" s="111"/>
      <c r="K24" s="111">
        <v>40</v>
      </c>
      <c r="L24" s="111">
        <v>1</v>
      </c>
      <c r="M24" s="111"/>
      <c r="N24" s="111">
        <f>K24*2</f>
        <v>80</v>
      </c>
      <c r="O24" s="111">
        <v>1</v>
      </c>
      <c r="P24" s="111">
        <v>2</v>
      </c>
      <c r="Q24" s="111">
        <v>30</v>
      </c>
      <c r="R24" s="111" t="s">
        <v>95</v>
      </c>
    </row>
    <row r="25" spans="1:18" ht="12.75" customHeight="1">
      <c r="A25" s="224"/>
      <c r="B25" s="241"/>
      <c r="C25" s="242"/>
      <c r="D25" s="242"/>
      <c r="E25" s="243"/>
      <c r="F25" s="244"/>
      <c r="G25" s="244"/>
      <c r="H25" s="242"/>
      <c r="I25" s="242"/>
      <c r="J25" s="242"/>
      <c r="K25" s="242"/>
      <c r="L25" s="242"/>
      <c r="M25" s="242"/>
      <c r="N25" s="242"/>
      <c r="O25" s="245"/>
      <c r="P25" s="242"/>
      <c r="Q25" s="242"/>
      <c r="R25" s="242"/>
    </row>
    <row r="26" spans="1:18" ht="18" customHeight="1">
      <c r="A26" s="346" t="s">
        <v>112</v>
      </c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  <c r="P26" s="347"/>
      <c r="Q26" s="347"/>
      <c r="R26" s="347"/>
    </row>
    <row r="27" spans="1:18" ht="31.5" customHeight="1">
      <c r="A27" s="173" t="s">
        <v>4</v>
      </c>
      <c r="B27" s="215" t="s">
        <v>11</v>
      </c>
      <c r="C27" s="215" t="s">
        <v>13</v>
      </c>
      <c r="D27" s="215" t="s">
        <v>12</v>
      </c>
      <c r="E27" s="215" t="s">
        <v>5</v>
      </c>
      <c r="F27" s="215" t="s">
        <v>20</v>
      </c>
      <c r="G27" s="215" t="s">
        <v>6</v>
      </c>
      <c r="H27" s="215" t="s">
        <v>1</v>
      </c>
      <c r="I27" s="215" t="s">
        <v>38</v>
      </c>
      <c r="J27" s="215" t="s">
        <v>16</v>
      </c>
      <c r="K27" s="215" t="s">
        <v>36</v>
      </c>
      <c r="L27" s="215" t="s">
        <v>16</v>
      </c>
      <c r="M27" s="215" t="s">
        <v>37</v>
      </c>
      <c r="N27" s="215"/>
      <c r="O27" s="215" t="s">
        <v>16</v>
      </c>
      <c r="P27" s="214" t="s">
        <v>12</v>
      </c>
      <c r="Q27" s="214" t="s">
        <v>21</v>
      </c>
      <c r="R27" s="214" t="s">
        <v>9</v>
      </c>
    </row>
    <row r="28" spans="1:18" ht="26.25" customHeight="1">
      <c r="A28" s="97">
        <v>1</v>
      </c>
      <c r="B28" s="175" t="s">
        <v>113</v>
      </c>
      <c r="C28" s="111">
        <v>2009</v>
      </c>
      <c r="D28" s="111" t="s">
        <v>100</v>
      </c>
      <c r="E28" s="223">
        <v>52.52</v>
      </c>
      <c r="F28" s="222">
        <v>53</v>
      </c>
      <c r="G28" s="263">
        <v>12</v>
      </c>
      <c r="H28" s="173" t="s">
        <v>114</v>
      </c>
      <c r="I28" s="111"/>
      <c r="J28" s="111"/>
      <c r="K28" s="111"/>
      <c r="L28" s="111"/>
      <c r="M28" s="111">
        <v>41</v>
      </c>
      <c r="N28" s="111"/>
      <c r="O28" s="219"/>
      <c r="P28" s="111"/>
      <c r="Q28" s="111">
        <v>30</v>
      </c>
      <c r="R28" s="173" t="s">
        <v>115</v>
      </c>
    </row>
    <row r="29" spans="1:18" ht="18" customHeight="1">
      <c r="A29" s="97">
        <v>1</v>
      </c>
      <c r="B29" s="175" t="s">
        <v>127</v>
      </c>
      <c r="C29" s="111">
        <v>2012</v>
      </c>
      <c r="D29" s="111" t="s">
        <v>108</v>
      </c>
      <c r="E29" s="223">
        <v>41</v>
      </c>
      <c r="F29" s="222">
        <v>48</v>
      </c>
      <c r="G29" s="273">
        <v>4</v>
      </c>
      <c r="H29" s="111" t="s">
        <v>77</v>
      </c>
      <c r="I29" s="111"/>
      <c r="J29" s="111"/>
      <c r="K29" s="111">
        <v>53</v>
      </c>
      <c r="L29" s="111"/>
      <c r="M29" s="111"/>
      <c r="N29" s="111">
        <f>K29*0.5</f>
        <v>26.5</v>
      </c>
      <c r="O29" s="219">
        <v>1</v>
      </c>
      <c r="P29" s="111"/>
      <c r="Q29" s="111">
        <v>30</v>
      </c>
      <c r="R29" s="111" t="s">
        <v>76</v>
      </c>
    </row>
    <row r="30" spans="1:18" ht="26.25" customHeight="1">
      <c r="A30" s="97">
        <v>1</v>
      </c>
      <c r="B30" s="175" t="s">
        <v>247</v>
      </c>
      <c r="C30" s="111">
        <v>2009</v>
      </c>
      <c r="D30" s="111"/>
      <c r="E30" s="223">
        <v>52.3</v>
      </c>
      <c r="F30" s="222">
        <v>53</v>
      </c>
      <c r="G30" s="274">
        <v>12</v>
      </c>
      <c r="H30" s="173"/>
      <c r="I30" s="111"/>
      <c r="J30" s="111"/>
      <c r="K30" s="111">
        <v>43</v>
      </c>
      <c r="L30" s="111"/>
      <c r="M30" s="111"/>
      <c r="N30" s="111">
        <f>K30*1.5</f>
        <v>64.5</v>
      </c>
      <c r="O30" s="219">
        <v>1</v>
      </c>
      <c r="P30" s="111" t="s">
        <v>302</v>
      </c>
      <c r="Q30" s="111">
        <v>30</v>
      </c>
      <c r="R30" s="173" t="s">
        <v>248</v>
      </c>
    </row>
    <row r="32" spans="1:18" ht="14.25">
      <c r="A32" s="341" t="s">
        <v>46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</row>
    <row r="33" spans="1:18" ht="33.75">
      <c r="A33" s="173" t="s">
        <v>4</v>
      </c>
      <c r="B33" s="214" t="s">
        <v>11</v>
      </c>
      <c r="C33" s="214" t="s">
        <v>13</v>
      </c>
      <c r="D33" s="214" t="s">
        <v>12</v>
      </c>
      <c r="E33" s="215" t="s">
        <v>5</v>
      </c>
      <c r="F33" s="215" t="s">
        <v>20</v>
      </c>
      <c r="G33" s="215" t="s">
        <v>6</v>
      </c>
      <c r="H33" s="214" t="s">
        <v>1</v>
      </c>
      <c r="I33" s="215" t="s">
        <v>38</v>
      </c>
      <c r="J33" s="215" t="s">
        <v>16</v>
      </c>
      <c r="K33" s="215" t="s">
        <v>36</v>
      </c>
      <c r="L33" s="215" t="s">
        <v>16</v>
      </c>
      <c r="M33" s="215" t="s">
        <v>37</v>
      </c>
      <c r="N33" s="215" t="s">
        <v>14</v>
      </c>
      <c r="O33" s="215" t="s">
        <v>16</v>
      </c>
      <c r="P33" s="214" t="s">
        <v>12</v>
      </c>
      <c r="Q33" s="214" t="s">
        <v>21</v>
      </c>
      <c r="R33" s="214" t="s">
        <v>9</v>
      </c>
    </row>
    <row r="34" spans="1:18" ht="15">
      <c r="A34" s="173">
        <v>1</v>
      </c>
      <c r="B34" s="248" t="s">
        <v>156</v>
      </c>
      <c r="C34" s="249">
        <v>1989</v>
      </c>
      <c r="D34" s="249">
        <v>1</v>
      </c>
      <c r="E34" s="250">
        <v>57.96</v>
      </c>
      <c r="F34" s="250" t="s">
        <v>148</v>
      </c>
      <c r="G34" s="368">
        <v>12</v>
      </c>
      <c r="H34" s="111" t="s">
        <v>157</v>
      </c>
      <c r="I34" s="250">
        <v>104</v>
      </c>
      <c r="J34" s="111">
        <v>1</v>
      </c>
      <c r="K34" s="111"/>
      <c r="L34" s="111"/>
      <c r="M34" s="111"/>
      <c r="N34" s="111">
        <f>K34*2</f>
        <v>0</v>
      </c>
      <c r="O34" s="111">
        <v>1</v>
      </c>
      <c r="P34" s="111"/>
      <c r="Q34" s="111">
        <v>30</v>
      </c>
      <c r="R34" s="111"/>
    </row>
    <row r="35" spans="1:18" ht="15">
      <c r="A35" s="173">
        <v>1</v>
      </c>
      <c r="B35" s="248" t="s">
        <v>198</v>
      </c>
      <c r="C35" s="249">
        <v>1990</v>
      </c>
      <c r="D35" s="249">
        <v>1</v>
      </c>
      <c r="E35" s="249">
        <v>72.7</v>
      </c>
      <c r="F35" s="249">
        <v>73</v>
      </c>
      <c r="G35" s="265">
        <v>20</v>
      </c>
      <c r="H35" s="111" t="s">
        <v>199</v>
      </c>
      <c r="I35" s="249"/>
      <c r="J35" s="111"/>
      <c r="K35" s="111">
        <v>35</v>
      </c>
      <c r="L35" s="111"/>
      <c r="M35" s="111"/>
      <c r="N35" s="111">
        <f>K35*3</f>
        <v>105</v>
      </c>
      <c r="O35" s="111">
        <v>1</v>
      </c>
      <c r="P35" s="111" t="s">
        <v>59</v>
      </c>
      <c r="Q35" s="111">
        <v>30</v>
      </c>
      <c r="R35" s="111"/>
    </row>
    <row r="36" spans="1:18" ht="15">
      <c r="A36" s="173">
        <v>1</v>
      </c>
      <c r="B36" s="248" t="s">
        <v>198</v>
      </c>
      <c r="C36" s="249">
        <v>1990</v>
      </c>
      <c r="D36" s="249">
        <v>1</v>
      </c>
      <c r="E36" s="249">
        <v>72.7</v>
      </c>
      <c r="F36" s="249">
        <v>73</v>
      </c>
      <c r="G36" s="265">
        <v>20</v>
      </c>
      <c r="H36" s="111" t="s">
        <v>199</v>
      </c>
      <c r="I36" s="249">
        <v>34</v>
      </c>
      <c r="J36" s="111">
        <v>1</v>
      </c>
      <c r="K36" s="111"/>
      <c r="L36" s="111"/>
      <c r="M36" s="111"/>
      <c r="N36" s="111">
        <f>I36*3</f>
        <v>102</v>
      </c>
      <c r="O36" s="111">
        <v>1</v>
      </c>
      <c r="P36" s="111">
        <v>1</v>
      </c>
      <c r="Q36" s="111">
        <v>30</v>
      </c>
      <c r="R36" s="111"/>
    </row>
    <row r="37" spans="1:18" ht="15">
      <c r="A37" s="251"/>
      <c r="B37" s="252"/>
      <c r="C37" s="253"/>
      <c r="D37" s="253"/>
      <c r="E37" s="253"/>
      <c r="F37" s="253"/>
      <c r="G37" s="253"/>
      <c r="H37" s="242"/>
      <c r="I37" s="253"/>
      <c r="J37" s="242"/>
      <c r="K37" s="242"/>
      <c r="L37" s="242"/>
      <c r="M37" s="242"/>
      <c r="N37" s="242"/>
      <c r="O37" s="242"/>
      <c r="P37" s="242"/>
      <c r="Q37" s="242"/>
      <c r="R37" s="242"/>
    </row>
    <row r="38" spans="2:17" ht="14.25">
      <c r="B38" s="216" t="s">
        <v>0</v>
      </c>
      <c r="D38" s="216" t="s">
        <v>2</v>
      </c>
      <c r="L38" s="216" t="s">
        <v>17</v>
      </c>
      <c r="Q38" s="216" t="s">
        <v>83</v>
      </c>
    </row>
    <row r="39" spans="1:18" ht="15.75">
      <c r="A39" s="348" t="s">
        <v>293</v>
      </c>
      <c r="B39" s="348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6" t="s">
        <v>32</v>
      </c>
    </row>
    <row r="40" spans="1:18" ht="20.25">
      <c r="A40" s="349" t="s">
        <v>18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</row>
    <row r="41" spans="1:18" ht="20.25">
      <c r="A41" s="349" t="s">
        <v>19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</row>
    <row r="42" spans="1:18" ht="20.25">
      <c r="A42" s="349" t="s">
        <v>15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  <row r="43" spans="1:18" ht="20.25">
      <c r="A43" s="350" t="s">
        <v>89</v>
      </c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5.75">
      <c r="A44" s="345" t="s">
        <v>41</v>
      </c>
      <c r="B44" s="345"/>
      <c r="C44" s="345"/>
      <c r="D44" s="345"/>
      <c r="E44" s="345"/>
      <c r="F44" s="345"/>
      <c r="G44" s="345"/>
      <c r="H44" s="345"/>
      <c r="I44" s="345"/>
      <c r="J44" s="345"/>
      <c r="K44" s="345"/>
      <c r="L44" s="345"/>
      <c r="M44" s="345"/>
      <c r="N44" s="345"/>
      <c r="O44" s="345"/>
      <c r="P44" s="345"/>
      <c r="Q44" s="345"/>
      <c r="R44" s="345"/>
    </row>
    <row r="45" spans="1:18" ht="15.75">
      <c r="A45" s="301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</row>
    <row r="46" spans="1:18" ht="15.75">
      <c r="A46" s="345" t="s">
        <v>313</v>
      </c>
      <c r="B46" s="345"/>
      <c r="C46" s="345"/>
      <c r="D46" s="345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5">
      <c r="A47" s="251"/>
      <c r="B47" s="252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</row>
    <row r="48" spans="1:18" ht="11.25" customHeight="1">
      <c r="A48" s="341" t="s">
        <v>131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</row>
    <row r="49" spans="1:18" ht="33.75">
      <c r="A49" s="173" t="s">
        <v>4</v>
      </c>
      <c r="B49" s="214" t="s">
        <v>11</v>
      </c>
      <c r="C49" s="214" t="s">
        <v>13</v>
      </c>
      <c r="D49" s="214" t="s">
        <v>12</v>
      </c>
      <c r="E49" s="215" t="s">
        <v>5</v>
      </c>
      <c r="F49" s="215" t="s">
        <v>20</v>
      </c>
      <c r="G49" s="215" t="s">
        <v>6</v>
      </c>
      <c r="H49" s="214" t="s">
        <v>1</v>
      </c>
      <c r="I49" s="215" t="s">
        <v>38</v>
      </c>
      <c r="J49" s="215" t="s">
        <v>16</v>
      </c>
      <c r="K49" s="215" t="s">
        <v>36</v>
      </c>
      <c r="L49" s="215" t="s">
        <v>16</v>
      </c>
      <c r="M49" s="215" t="s">
        <v>37</v>
      </c>
      <c r="N49" s="215" t="s">
        <v>14</v>
      </c>
      <c r="O49" s="215" t="s">
        <v>16</v>
      </c>
      <c r="P49" s="214" t="s">
        <v>12</v>
      </c>
      <c r="Q49" s="214" t="s">
        <v>21</v>
      </c>
      <c r="R49" s="214" t="s">
        <v>9</v>
      </c>
    </row>
    <row r="50" spans="1:18" ht="15">
      <c r="A50" s="173">
        <v>1</v>
      </c>
      <c r="B50" s="175" t="s">
        <v>133</v>
      </c>
      <c r="C50" s="111">
        <v>1984</v>
      </c>
      <c r="D50" s="111">
        <v>1</v>
      </c>
      <c r="E50" s="223">
        <v>75.14</v>
      </c>
      <c r="F50" s="222" t="s">
        <v>132</v>
      </c>
      <c r="G50" s="263">
        <v>12</v>
      </c>
      <c r="H50" s="111" t="s">
        <v>77</v>
      </c>
      <c r="I50" s="173"/>
      <c r="J50" s="173"/>
      <c r="K50" s="173">
        <v>47</v>
      </c>
      <c r="L50" s="173"/>
      <c r="M50" s="173"/>
      <c r="N50" s="173">
        <f>K50</f>
        <v>47</v>
      </c>
      <c r="O50" s="173">
        <v>1</v>
      </c>
      <c r="P50" s="173" t="s">
        <v>306</v>
      </c>
      <c r="Q50" s="173">
        <v>30</v>
      </c>
      <c r="R50" s="111" t="s">
        <v>76</v>
      </c>
    </row>
    <row r="51" spans="1:18" ht="15">
      <c r="A51" s="251"/>
      <c r="B51" s="252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</row>
    <row r="52" spans="1:18" ht="14.25">
      <c r="A52" s="342" t="s">
        <v>138</v>
      </c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43"/>
      <c r="P52" s="343"/>
      <c r="Q52" s="343"/>
      <c r="R52" s="344"/>
    </row>
    <row r="53" spans="1:18" ht="33.75">
      <c r="A53" s="173" t="s">
        <v>4</v>
      </c>
      <c r="B53" s="214" t="s">
        <v>11</v>
      </c>
      <c r="C53" s="214" t="s">
        <v>13</v>
      </c>
      <c r="D53" s="214" t="s">
        <v>12</v>
      </c>
      <c r="E53" s="215" t="s">
        <v>5</v>
      </c>
      <c r="F53" s="215" t="s">
        <v>20</v>
      </c>
      <c r="G53" s="215" t="s">
        <v>6</v>
      </c>
      <c r="H53" s="214" t="s">
        <v>1</v>
      </c>
      <c r="I53" s="215" t="s">
        <v>38</v>
      </c>
      <c r="J53" s="215" t="s">
        <v>16</v>
      </c>
      <c r="K53" s="215" t="s">
        <v>36</v>
      </c>
      <c r="L53" s="215" t="s">
        <v>16</v>
      </c>
      <c r="M53" s="215" t="s">
        <v>37</v>
      </c>
      <c r="N53" s="215" t="s">
        <v>14</v>
      </c>
      <c r="O53" s="215" t="s">
        <v>16</v>
      </c>
      <c r="P53" s="214" t="s">
        <v>12</v>
      </c>
      <c r="Q53" s="214" t="s">
        <v>21</v>
      </c>
      <c r="R53" s="214" t="s">
        <v>9</v>
      </c>
    </row>
    <row r="54" spans="1:18" ht="15">
      <c r="A54" s="97">
        <v>1</v>
      </c>
      <c r="B54" s="175" t="s">
        <v>137</v>
      </c>
      <c r="C54" s="111">
        <v>1957</v>
      </c>
      <c r="D54" s="111" t="s">
        <v>59</v>
      </c>
      <c r="E54" s="223">
        <v>80.4</v>
      </c>
      <c r="F54" s="222">
        <v>85</v>
      </c>
      <c r="G54" s="268">
        <v>16</v>
      </c>
      <c r="H54" s="111" t="s">
        <v>194</v>
      </c>
      <c r="I54" s="229"/>
      <c r="J54" s="229"/>
      <c r="K54" s="228">
        <v>65</v>
      </c>
      <c r="L54" s="111"/>
      <c r="M54" s="111"/>
      <c r="N54" s="111">
        <f>K54*2</f>
        <v>130</v>
      </c>
      <c r="O54" s="111">
        <v>1</v>
      </c>
      <c r="P54" s="111">
        <v>1</v>
      </c>
      <c r="Q54" s="111">
        <v>30</v>
      </c>
      <c r="R54" s="111"/>
    </row>
    <row r="55" spans="1:18" ht="15">
      <c r="A55" s="97">
        <v>1</v>
      </c>
      <c r="B55" s="175" t="s">
        <v>135</v>
      </c>
      <c r="C55" s="222">
        <v>1967</v>
      </c>
      <c r="D55" s="111" t="s">
        <v>61</v>
      </c>
      <c r="E55" s="223">
        <v>108.28</v>
      </c>
      <c r="F55" s="222" t="s">
        <v>92</v>
      </c>
      <c r="G55" s="275">
        <v>24</v>
      </c>
      <c r="H55" s="111" t="s">
        <v>81</v>
      </c>
      <c r="I55" s="229"/>
      <c r="J55" s="229"/>
      <c r="K55" s="173">
        <v>33</v>
      </c>
      <c r="L55" s="111"/>
      <c r="M55" s="111"/>
      <c r="N55" s="111">
        <f>K55*3</f>
        <v>99</v>
      </c>
      <c r="O55" s="111">
        <v>1</v>
      </c>
      <c r="P55" s="111">
        <v>3</v>
      </c>
      <c r="Q55" s="111">
        <v>30</v>
      </c>
      <c r="R55" s="111"/>
    </row>
    <row r="56" spans="1:18" ht="15">
      <c r="A56" s="251"/>
      <c r="B56" s="252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</row>
    <row r="57" spans="1:18" ht="14.25">
      <c r="A57" s="342" t="s">
        <v>155</v>
      </c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4"/>
    </row>
    <row r="58" spans="1:18" ht="33.75">
      <c r="A58" s="173" t="s">
        <v>4</v>
      </c>
      <c r="B58" s="214" t="s">
        <v>11</v>
      </c>
      <c r="C58" s="214" t="s">
        <v>13</v>
      </c>
      <c r="D58" s="214" t="s">
        <v>12</v>
      </c>
      <c r="E58" s="215" t="s">
        <v>5</v>
      </c>
      <c r="F58" s="215" t="s">
        <v>20</v>
      </c>
      <c r="G58" s="215" t="s">
        <v>6</v>
      </c>
      <c r="H58" s="214" t="s">
        <v>1</v>
      </c>
      <c r="I58" s="215" t="s">
        <v>38</v>
      </c>
      <c r="J58" s="215" t="s">
        <v>16</v>
      </c>
      <c r="K58" s="215" t="s">
        <v>36</v>
      </c>
      <c r="L58" s="215" t="s">
        <v>16</v>
      </c>
      <c r="M58" s="215" t="s">
        <v>37</v>
      </c>
      <c r="N58" s="215" t="s">
        <v>14</v>
      </c>
      <c r="O58" s="215" t="s">
        <v>16</v>
      </c>
      <c r="P58" s="214" t="s">
        <v>12</v>
      </c>
      <c r="Q58" s="214" t="s">
        <v>21</v>
      </c>
      <c r="R58" s="214" t="s">
        <v>9</v>
      </c>
    </row>
    <row r="59" spans="1:18" ht="15">
      <c r="A59" s="97">
        <v>1</v>
      </c>
      <c r="B59" s="247" t="s">
        <v>215</v>
      </c>
      <c r="C59" s="222">
        <v>1972</v>
      </c>
      <c r="D59" s="111" t="s">
        <v>100</v>
      </c>
      <c r="E59" s="223">
        <v>85</v>
      </c>
      <c r="F59" s="222">
        <v>85</v>
      </c>
      <c r="G59" s="275">
        <v>24</v>
      </c>
      <c r="H59" s="111" t="s">
        <v>153</v>
      </c>
      <c r="I59" s="228">
        <v>47</v>
      </c>
      <c r="J59" s="111">
        <v>1</v>
      </c>
      <c r="K59" s="111"/>
      <c r="L59" s="111"/>
      <c r="M59" s="111"/>
      <c r="N59" s="111">
        <f>I59*3</f>
        <v>141</v>
      </c>
      <c r="O59" s="111">
        <v>1</v>
      </c>
      <c r="P59" s="111">
        <v>2</v>
      </c>
      <c r="Q59" s="111">
        <v>30</v>
      </c>
      <c r="R59" s="229" t="s">
        <v>110</v>
      </c>
    </row>
    <row r="61" spans="1:18" ht="14.25">
      <c r="A61" s="341" t="s">
        <v>43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</row>
    <row r="62" spans="1:18" ht="33.75">
      <c r="A62" s="173" t="s">
        <v>4</v>
      </c>
      <c r="B62" s="214" t="s">
        <v>11</v>
      </c>
      <c r="C62" s="214" t="s">
        <v>13</v>
      </c>
      <c r="D62" s="214" t="s">
        <v>12</v>
      </c>
      <c r="E62" s="215" t="s">
        <v>5</v>
      </c>
      <c r="F62" s="215" t="s">
        <v>20</v>
      </c>
      <c r="G62" s="215" t="s">
        <v>6</v>
      </c>
      <c r="H62" s="214" t="s">
        <v>1</v>
      </c>
      <c r="I62" s="215" t="s">
        <v>36</v>
      </c>
      <c r="J62" s="215" t="s">
        <v>16</v>
      </c>
      <c r="K62" s="214" t="s">
        <v>12</v>
      </c>
      <c r="L62" s="214" t="s">
        <v>21</v>
      </c>
      <c r="M62" s="338" t="s">
        <v>9</v>
      </c>
      <c r="N62" s="339"/>
      <c r="O62" s="340"/>
      <c r="P62" s="254"/>
      <c r="Q62" s="255"/>
      <c r="R62" s="255"/>
    </row>
    <row r="63" spans="1:18" ht="15">
      <c r="A63" s="173">
        <v>1</v>
      </c>
      <c r="B63" s="247" t="s">
        <v>210</v>
      </c>
      <c r="C63" s="173">
        <v>1995</v>
      </c>
      <c r="D63" s="173"/>
      <c r="E63" s="228">
        <v>93</v>
      </c>
      <c r="F63" s="228"/>
      <c r="G63" s="305">
        <v>16</v>
      </c>
      <c r="H63" s="173" t="s">
        <v>64</v>
      </c>
      <c r="I63" s="228">
        <v>26</v>
      </c>
      <c r="J63" s="228">
        <v>1</v>
      </c>
      <c r="K63" s="228"/>
      <c r="L63" s="228">
        <v>30</v>
      </c>
      <c r="M63" s="335"/>
      <c r="N63" s="336"/>
      <c r="O63" s="337"/>
      <c r="P63" s="256"/>
      <c r="Q63" s="257"/>
      <c r="R63" s="257"/>
    </row>
    <row r="64" spans="1:18" ht="15">
      <c r="A64" s="173">
        <v>1</v>
      </c>
      <c r="B64" s="247" t="s">
        <v>160</v>
      </c>
      <c r="C64" s="173">
        <v>1980</v>
      </c>
      <c r="D64" s="173"/>
      <c r="E64" s="228">
        <v>93.5</v>
      </c>
      <c r="F64" s="228"/>
      <c r="G64" s="305">
        <v>16</v>
      </c>
      <c r="H64" s="111" t="s">
        <v>159</v>
      </c>
      <c r="I64" s="228">
        <v>22</v>
      </c>
      <c r="J64" s="228">
        <v>2</v>
      </c>
      <c r="K64" s="228"/>
      <c r="L64" s="228">
        <v>27</v>
      </c>
      <c r="M64" s="335"/>
      <c r="N64" s="336"/>
      <c r="O64" s="337"/>
      <c r="P64" s="256"/>
      <c r="Q64" s="257"/>
      <c r="R64" s="257"/>
    </row>
    <row r="65" spans="1:18" ht="15">
      <c r="A65" s="173">
        <v>1</v>
      </c>
      <c r="B65" s="175" t="s">
        <v>180</v>
      </c>
      <c r="C65" s="97">
        <v>1985</v>
      </c>
      <c r="D65" s="97"/>
      <c r="E65" s="258">
        <v>73</v>
      </c>
      <c r="F65" s="259"/>
      <c r="G65" s="310">
        <v>24</v>
      </c>
      <c r="H65" s="97" t="s">
        <v>181</v>
      </c>
      <c r="I65" s="228">
        <v>50</v>
      </c>
      <c r="J65" s="228">
        <v>1</v>
      </c>
      <c r="K65" s="228"/>
      <c r="L65" s="228">
        <v>30</v>
      </c>
      <c r="M65" s="335"/>
      <c r="N65" s="336"/>
      <c r="O65" s="337"/>
      <c r="P65" s="256"/>
      <c r="Q65" s="257"/>
      <c r="R65" s="257"/>
    </row>
    <row r="68" spans="2:17" ht="14.25">
      <c r="B68" s="216" t="s">
        <v>0</v>
      </c>
      <c r="D68" s="216" t="s">
        <v>2</v>
      </c>
      <c r="L68" s="216" t="s">
        <v>17</v>
      </c>
      <c r="Q68" s="216" t="s">
        <v>83</v>
      </c>
    </row>
  </sheetData>
  <sheetProtection/>
  <mergeCells count="27">
    <mergeCell ref="A46:R46"/>
    <mergeCell ref="A1:B1"/>
    <mergeCell ref="A2:R2"/>
    <mergeCell ref="A3:R3"/>
    <mergeCell ref="A4:R4"/>
    <mergeCell ref="A5:R5"/>
    <mergeCell ref="A8:R8"/>
    <mergeCell ref="A6:R6"/>
    <mergeCell ref="A22:R22"/>
    <mergeCell ref="A32:R32"/>
    <mergeCell ref="A26:R26"/>
    <mergeCell ref="A52:R52"/>
    <mergeCell ref="A57:R57"/>
    <mergeCell ref="A9:R9"/>
    <mergeCell ref="A48:R48"/>
    <mergeCell ref="A39:B39"/>
    <mergeCell ref="A40:R40"/>
    <mergeCell ref="M65:O65"/>
    <mergeCell ref="M62:O62"/>
    <mergeCell ref="M63:O63"/>
    <mergeCell ref="M64:O64"/>
    <mergeCell ref="A61:R61"/>
    <mergeCell ref="A17:R17"/>
    <mergeCell ref="A41:R41"/>
    <mergeCell ref="A42:R42"/>
    <mergeCell ref="A43:R43"/>
    <mergeCell ref="A44:R44"/>
  </mergeCells>
  <printOptions/>
  <pageMargins left="0.7480314960629921" right="0.7480314960629921" top="0.984251968503937" bottom="0.984251968503937" header="0.31496062992125984" footer="0.31496062992125984"/>
  <pageSetup horizontalDpi="360" verticalDpi="360" orientation="landscape" paperSize="9" scale="59" r:id="rId1"/>
  <rowBreaks count="1" manualBreakCount="1">
    <brk id="38" max="255" man="1"/>
  </rowBreaks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85" zoomScaleNormal="85" zoomScaleSheetLayoutView="100" workbookViewId="0" topLeftCell="A1">
      <selection activeCell="D34" sqref="D34"/>
    </sheetView>
  </sheetViews>
  <sheetFormatPr defaultColWidth="8.875" defaultRowHeight="12.75"/>
  <cols>
    <col min="1" max="1" width="10.375" style="262" customWidth="1"/>
    <col min="2" max="2" width="32.75390625" style="0" customWidth="1"/>
    <col min="3" max="3" width="11.875" style="0" customWidth="1"/>
    <col min="4" max="4" width="6.375" style="0" customWidth="1"/>
    <col min="5" max="5" width="6.875" style="119" customWidth="1"/>
    <col min="6" max="6" width="8.875" style="0" customWidth="1"/>
    <col min="7" max="7" width="5.375" style="0" customWidth="1"/>
    <col min="8" max="8" width="27.25390625" style="0" customWidth="1"/>
    <col min="9" max="9" width="8.75390625" style="171" customWidth="1"/>
    <col min="10" max="12" width="8.875" style="154" customWidth="1"/>
    <col min="13" max="13" width="15.00390625" style="154" customWidth="1"/>
    <col min="14" max="14" width="8.875" style="154" customWidth="1"/>
    <col min="15" max="17" width="8.875" style="0" customWidth="1"/>
    <col min="18" max="18" width="18.00390625" style="0" customWidth="1"/>
  </cols>
  <sheetData>
    <row r="1" spans="1:27" ht="15.75">
      <c r="A1" s="315" t="s">
        <v>299</v>
      </c>
      <c r="B1" s="315"/>
      <c r="C1" s="14"/>
      <c r="D1" s="1"/>
      <c r="E1" s="116"/>
      <c r="F1" s="1"/>
      <c r="G1" s="1"/>
      <c r="H1" s="1"/>
      <c r="I1" s="156"/>
      <c r="J1" s="1"/>
      <c r="K1" s="1"/>
      <c r="L1" s="1"/>
      <c r="M1" s="1"/>
      <c r="N1" s="1"/>
      <c r="O1" s="1"/>
      <c r="P1" s="1"/>
      <c r="Q1" s="1"/>
      <c r="R1" s="10" t="s">
        <v>32</v>
      </c>
      <c r="S1" s="1"/>
      <c r="T1" s="1"/>
      <c r="U1" s="1"/>
      <c r="V1" s="1"/>
      <c r="W1" s="1"/>
      <c r="X1" s="1"/>
      <c r="Y1" s="1"/>
      <c r="AA1" s="13"/>
    </row>
    <row r="2" spans="1:27" ht="20.25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11"/>
      <c r="T2" s="11"/>
      <c r="U2" s="11"/>
      <c r="V2" s="11"/>
      <c r="W2" s="11"/>
      <c r="X2" s="11"/>
      <c r="Y2" s="11"/>
      <c r="Z2" s="11"/>
      <c r="AA2" s="11"/>
    </row>
    <row r="3" spans="1:27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11"/>
      <c r="T3" s="11"/>
      <c r="U3" s="11"/>
      <c r="V3" s="11"/>
      <c r="W3" s="11"/>
      <c r="X3" s="11"/>
      <c r="Y3" s="11"/>
      <c r="Z3" s="11"/>
      <c r="AA3" s="11"/>
    </row>
    <row r="4" spans="1:27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11"/>
      <c r="T4" s="11"/>
      <c r="U4" s="11"/>
      <c r="V4" s="11"/>
      <c r="W4" s="11"/>
      <c r="X4" s="11"/>
      <c r="Y4" s="11"/>
      <c r="Z4" s="11"/>
      <c r="AA4" s="11"/>
    </row>
    <row r="5" spans="1:27" ht="20.25">
      <c r="A5" s="317" t="s">
        <v>231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17"/>
      <c r="T5" s="17"/>
      <c r="U5" s="17"/>
      <c r="V5" s="17"/>
      <c r="W5" s="17"/>
      <c r="X5" s="17"/>
      <c r="Y5" s="17"/>
      <c r="Z5" s="17"/>
      <c r="AA5" s="17"/>
    </row>
    <row r="6" spans="1:27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  <c r="Q6" s="318"/>
      <c r="R6" s="318"/>
      <c r="S6" s="3"/>
      <c r="T6" s="3"/>
      <c r="U6" s="3"/>
      <c r="V6" s="3"/>
      <c r="W6" s="3"/>
      <c r="X6" s="3"/>
      <c r="Y6" s="3"/>
      <c r="Z6" s="3"/>
      <c r="AA6" s="3"/>
    </row>
    <row r="7" spans="1:19" ht="23.25">
      <c r="A7" s="320" t="s">
        <v>298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2"/>
    </row>
    <row r="8" spans="1:18" ht="15" customHeight="1">
      <c r="A8" s="351" t="s">
        <v>22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  <c r="N8" s="351"/>
      <c r="O8" s="351"/>
      <c r="P8" s="351"/>
      <c r="Q8" s="351"/>
      <c r="R8" s="351"/>
    </row>
    <row r="9" spans="1:18" ht="25.5" customHeight="1">
      <c r="A9" s="292" t="s">
        <v>290</v>
      </c>
      <c r="B9" s="6" t="s">
        <v>11</v>
      </c>
      <c r="C9" s="6" t="s">
        <v>13</v>
      </c>
      <c r="D9" s="6" t="s">
        <v>12</v>
      </c>
      <c r="E9" s="117" t="s">
        <v>5</v>
      </c>
      <c r="F9" s="6" t="s">
        <v>20</v>
      </c>
      <c r="G9" s="6" t="s">
        <v>6</v>
      </c>
      <c r="H9" s="6" t="s">
        <v>1</v>
      </c>
      <c r="I9" s="91" t="s">
        <v>3</v>
      </c>
      <c r="J9" s="91" t="s">
        <v>16</v>
      </c>
      <c r="K9" s="91" t="s">
        <v>7</v>
      </c>
      <c r="L9" s="91" t="s">
        <v>16</v>
      </c>
      <c r="M9" s="91" t="s">
        <v>268</v>
      </c>
      <c r="N9" s="91" t="s">
        <v>14</v>
      </c>
      <c r="O9" s="6" t="s">
        <v>82</v>
      </c>
      <c r="P9" s="6" t="s">
        <v>12</v>
      </c>
      <c r="Q9" s="6" t="s">
        <v>21</v>
      </c>
      <c r="R9" s="6" t="s">
        <v>9</v>
      </c>
    </row>
    <row r="10" spans="1:18" ht="15">
      <c r="A10" s="293">
        <v>1</v>
      </c>
      <c r="B10" s="175" t="s">
        <v>219</v>
      </c>
      <c r="C10" s="112">
        <v>1993</v>
      </c>
      <c r="D10" s="29" t="s">
        <v>100</v>
      </c>
      <c r="E10" s="112">
        <v>55.4</v>
      </c>
      <c r="F10" s="76">
        <v>63</v>
      </c>
      <c r="G10" s="285">
        <v>14</v>
      </c>
      <c r="H10" s="29" t="s">
        <v>158</v>
      </c>
      <c r="I10" s="102">
        <v>339</v>
      </c>
      <c r="J10" s="103"/>
      <c r="K10" s="103"/>
      <c r="L10" s="103"/>
      <c r="M10" s="103"/>
      <c r="N10" s="29">
        <f>I10*1.7</f>
        <v>576.3</v>
      </c>
      <c r="O10" s="29">
        <v>1</v>
      </c>
      <c r="P10" s="29">
        <v>3</v>
      </c>
      <c r="Q10" s="29"/>
      <c r="R10" s="29" t="s">
        <v>110</v>
      </c>
    </row>
    <row r="11" spans="1:18" ht="15" customHeight="1">
      <c r="A11" s="293">
        <v>1</v>
      </c>
      <c r="B11" s="175" t="s">
        <v>165</v>
      </c>
      <c r="C11" s="64">
        <v>1970</v>
      </c>
      <c r="D11" s="64">
        <v>1</v>
      </c>
      <c r="E11" s="64">
        <v>67.44</v>
      </c>
      <c r="F11" s="76">
        <v>78</v>
      </c>
      <c r="G11" s="268">
        <v>16</v>
      </c>
      <c r="H11" s="64" t="s">
        <v>58</v>
      </c>
      <c r="I11" s="103"/>
      <c r="J11" s="103"/>
      <c r="K11" s="102">
        <v>525</v>
      </c>
      <c r="L11" s="103"/>
      <c r="M11" s="104"/>
      <c r="N11" s="29">
        <f>K11*2</f>
        <v>1050</v>
      </c>
      <c r="O11" s="29">
        <v>1</v>
      </c>
      <c r="P11" s="29">
        <v>3</v>
      </c>
      <c r="Q11" s="29"/>
      <c r="R11" s="29" t="s">
        <v>297</v>
      </c>
    </row>
    <row r="12" spans="1:18" ht="15" customHeight="1">
      <c r="A12" s="293">
        <v>1</v>
      </c>
      <c r="B12" s="175" t="s">
        <v>244</v>
      </c>
      <c r="C12" s="64">
        <v>1989</v>
      </c>
      <c r="D12" s="64"/>
      <c r="E12" s="64">
        <v>71.46</v>
      </c>
      <c r="F12" s="76">
        <v>78</v>
      </c>
      <c r="G12" s="284">
        <v>24</v>
      </c>
      <c r="H12" s="64" t="s">
        <v>189</v>
      </c>
      <c r="J12" s="103"/>
      <c r="K12" s="102">
        <v>248</v>
      </c>
      <c r="L12" s="103"/>
      <c r="M12" s="104"/>
      <c r="N12" s="29">
        <f>K12*3</f>
        <v>744</v>
      </c>
      <c r="O12" s="29">
        <v>1</v>
      </c>
      <c r="P12" s="29"/>
      <c r="Q12" s="29"/>
      <c r="R12" s="29" t="s">
        <v>235</v>
      </c>
    </row>
    <row r="13" spans="1:18" ht="14.25" customHeight="1">
      <c r="A13" s="178">
        <v>1</v>
      </c>
      <c r="B13" s="175" t="s">
        <v>225</v>
      </c>
      <c r="C13" s="64">
        <v>1995</v>
      </c>
      <c r="D13" s="64">
        <v>1</v>
      </c>
      <c r="E13" s="64">
        <v>77.68</v>
      </c>
      <c r="F13" s="76">
        <v>78</v>
      </c>
      <c r="G13" s="284">
        <v>24</v>
      </c>
      <c r="H13" s="142" t="s">
        <v>77</v>
      </c>
      <c r="I13" s="147">
        <v>324</v>
      </c>
      <c r="J13" s="158"/>
      <c r="K13" s="158"/>
      <c r="L13" s="158"/>
      <c r="M13" s="168"/>
      <c r="N13" s="160">
        <f>I13*3</f>
        <v>972</v>
      </c>
      <c r="O13" s="77">
        <v>1</v>
      </c>
      <c r="P13" s="77" t="s">
        <v>59</v>
      </c>
      <c r="Q13" s="77"/>
      <c r="R13" s="64" t="s">
        <v>76</v>
      </c>
    </row>
    <row r="14" spans="1:18" ht="15">
      <c r="A14" s="293">
        <v>1</v>
      </c>
      <c r="B14" s="175" t="s">
        <v>241</v>
      </c>
      <c r="C14" s="101"/>
      <c r="D14" s="29"/>
      <c r="E14" s="112">
        <v>67</v>
      </c>
      <c r="F14" s="76">
        <v>78</v>
      </c>
      <c r="G14" s="287">
        <v>16</v>
      </c>
      <c r="H14" s="29" t="s">
        <v>181</v>
      </c>
      <c r="I14" s="29"/>
      <c r="J14" s="103"/>
      <c r="K14" s="185">
        <v>269</v>
      </c>
      <c r="L14" s="103"/>
      <c r="M14" s="103"/>
      <c r="N14" s="29">
        <f>M14*3</f>
        <v>0</v>
      </c>
      <c r="O14" s="29">
        <v>1</v>
      </c>
      <c r="P14" s="29"/>
      <c r="Q14" s="29"/>
      <c r="R14" s="29"/>
    </row>
    <row r="15" spans="1:18" ht="15">
      <c r="A15" s="178">
        <v>1</v>
      </c>
      <c r="B15" s="175" t="s">
        <v>218</v>
      </c>
      <c r="C15" s="64">
        <v>1979</v>
      </c>
      <c r="D15" s="64" t="s">
        <v>61</v>
      </c>
      <c r="E15" s="75"/>
      <c r="F15" s="76" t="s">
        <v>63</v>
      </c>
      <c r="G15" s="273">
        <v>36</v>
      </c>
      <c r="H15" s="64" t="s">
        <v>77</v>
      </c>
      <c r="I15" s="85">
        <v>287</v>
      </c>
      <c r="J15" s="28"/>
      <c r="K15" s="28"/>
      <c r="L15" s="28"/>
      <c r="M15" s="97"/>
      <c r="N15" s="8">
        <f>I15*7</f>
        <v>2009</v>
      </c>
      <c r="O15" s="8">
        <v>1</v>
      </c>
      <c r="P15" s="8" t="s">
        <v>61</v>
      </c>
      <c r="Q15" s="8"/>
      <c r="R15" s="8" t="s">
        <v>110</v>
      </c>
    </row>
    <row r="16" spans="1:18" ht="14.25" customHeight="1">
      <c r="A16" s="293">
        <v>1</v>
      </c>
      <c r="B16" s="175" t="s">
        <v>227</v>
      </c>
      <c r="C16" s="118">
        <v>1985</v>
      </c>
      <c r="D16" s="106" t="s">
        <v>59</v>
      </c>
      <c r="E16" s="118">
        <v>95.08</v>
      </c>
      <c r="F16" s="76" t="s">
        <v>63</v>
      </c>
      <c r="G16" s="286">
        <v>16</v>
      </c>
      <c r="H16" s="106" t="s">
        <v>62</v>
      </c>
      <c r="I16" s="192"/>
      <c r="J16" s="166"/>
      <c r="K16" s="166"/>
      <c r="L16" s="166"/>
      <c r="M16" s="157">
        <v>514</v>
      </c>
      <c r="N16" s="165">
        <f>M16*2</f>
        <v>1028</v>
      </c>
      <c r="O16" s="106">
        <v>1</v>
      </c>
      <c r="P16" s="106">
        <v>3</v>
      </c>
      <c r="Q16" s="106"/>
      <c r="R16" s="88" t="s">
        <v>294</v>
      </c>
    </row>
    <row r="17" spans="1:18" ht="14.25" customHeight="1">
      <c r="A17" s="293">
        <v>1</v>
      </c>
      <c r="B17" s="175" t="s">
        <v>242</v>
      </c>
      <c r="C17" s="118">
        <v>1982</v>
      </c>
      <c r="D17" s="106"/>
      <c r="E17" s="118">
        <v>83200</v>
      </c>
      <c r="F17" s="107" t="s">
        <v>63</v>
      </c>
      <c r="G17" s="289">
        <v>20</v>
      </c>
      <c r="H17" s="106" t="s">
        <v>57</v>
      </c>
      <c r="I17" s="165"/>
      <c r="J17" s="166"/>
      <c r="K17" s="157">
        <v>414</v>
      </c>
      <c r="L17" s="166"/>
      <c r="M17" s="169"/>
      <c r="N17" s="165">
        <f>K17*2</f>
        <v>828</v>
      </c>
      <c r="O17" s="106">
        <v>1</v>
      </c>
      <c r="P17" s="106">
        <v>3</v>
      </c>
      <c r="Q17" s="106"/>
      <c r="R17" s="106"/>
    </row>
    <row r="18" spans="1:18" ht="16.5" customHeight="1">
      <c r="A18" s="178">
        <v>1</v>
      </c>
      <c r="B18" s="175" t="s">
        <v>134</v>
      </c>
      <c r="C18" s="64"/>
      <c r="D18" s="64"/>
      <c r="E18" s="64"/>
      <c r="F18" s="76" t="s">
        <v>63</v>
      </c>
      <c r="G18" s="268">
        <v>16</v>
      </c>
      <c r="H18" s="64" t="s">
        <v>202</v>
      </c>
      <c r="I18" s="28"/>
      <c r="J18" s="28"/>
      <c r="K18" s="28"/>
      <c r="L18" s="28"/>
      <c r="M18" s="85">
        <v>692</v>
      </c>
      <c r="N18" s="8">
        <f>K18*3</f>
        <v>0</v>
      </c>
      <c r="O18" s="8">
        <v>1</v>
      </c>
      <c r="P18" s="8"/>
      <c r="Q18" s="8"/>
      <c r="R18" s="8"/>
    </row>
    <row r="19" spans="1:18" ht="15">
      <c r="A19" s="293">
        <v>1</v>
      </c>
      <c r="B19" s="175" t="s">
        <v>220</v>
      </c>
      <c r="C19" s="146">
        <v>1979</v>
      </c>
      <c r="D19" s="59"/>
      <c r="E19" s="176">
        <v>85.4</v>
      </c>
      <c r="F19" s="76" t="s">
        <v>63</v>
      </c>
      <c r="G19" s="290">
        <v>32</v>
      </c>
      <c r="H19" s="77" t="s">
        <v>159</v>
      </c>
      <c r="I19" s="109">
        <v>0</v>
      </c>
      <c r="J19" s="103"/>
      <c r="K19" s="103"/>
      <c r="L19" s="103"/>
      <c r="M19" s="104"/>
      <c r="N19" s="29">
        <f>I19*5</f>
        <v>0</v>
      </c>
      <c r="O19" s="29"/>
      <c r="P19" s="29"/>
      <c r="Q19" s="29"/>
      <c r="R19" s="8"/>
    </row>
    <row r="20" spans="1:18" ht="14.25">
      <c r="A20" s="351" t="s">
        <v>47</v>
      </c>
      <c r="B20" s="351"/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</row>
    <row r="21" spans="1:18" ht="21.75" customHeight="1">
      <c r="A21" s="292" t="s">
        <v>290</v>
      </c>
      <c r="B21" s="6" t="s">
        <v>11</v>
      </c>
      <c r="C21" s="6" t="s">
        <v>13</v>
      </c>
      <c r="D21" s="6" t="s">
        <v>12</v>
      </c>
      <c r="E21" s="117" t="s">
        <v>5</v>
      </c>
      <c r="F21" s="6" t="s">
        <v>20</v>
      </c>
      <c r="G21" s="6" t="s">
        <v>6</v>
      </c>
      <c r="H21" s="6" t="s">
        <v>1</v>
      </c>
      <c r="I21" s="91" t="s">
        <v>3</v>
      </c>
      <c r="J21" s="91" t="s">
        <v>16</v>
      </c>
      <c r="K21" s="91" t="s">
        <v>7</v>
      </c>
      <c r="L21" s="91" t="s">
        <v>16</v>
      </c>
      <c r="M21" s="91" t="s">
        <v>209</v>
      </c>
      <c r="N21" s="91" t="s">
        <v>14</v>
      </c>
      <c r="O21" s="6" t="s">
        <v>16</v>
      </c>
      <c r="P21" s="6" t="s">
        <v>12</v>
      </c>
      <c r="Q21" s="6" t="s">
        <v>21</v>
      </c>
      <c r="R21" s="6" t="s">
        <v>9</v>
      </c>
    </row>
    <row r="22" spans="1:18" ht="21.75" customHeight="1">
      <c r="A22" s="261">
        <v>1</v>
      </c>
      <c r="B22" s="175" t="s">
        <v>205</v>
      </c>
      <c r="C22" s="146">
        <v>1986</v>
      </c>
      <c r="D22" s="146" t="s">
        <v>61</v>
      </c>
      <c r="E22" s="176">
        <v>54</v>
      </c>
      <c r="F22" s="146">
        <v>68</v>
      </c>
      <c r="G22" s="291">
        <v>8</v>
      </c>
      <c r="H22" s="64" t="s">
        <v>208</v>
      </c>
      <c r="I22" s="90"/>
      <c r="J22" s="90"/>
      <c r="K22" s="90"/>
      <c r="L22" s="90"/>
      <c r="M22" s="147">
        <v>985</v>
      </c>
      <c r="N22" s="90"/>
      <c r="O22" s="5"/>
      <c r="P22" s="5"/>
      <c r="Q22" s="8">
        <v>30</v>
      </c>
      <c r="R22" s="77" t="s">
        <v>264</v>
      </c>
    </row>
    <row r="23" spans="1:18" ht="15">
      <c r="A23" s="178">
        <v>1</v>
      </c>
      <c r="B23" s="175" t="s">
        <v>217</v>
      </c>
      <c r="C23" s="80">
        <v>1997</v>
      </c>
      <c r="D23" s="77" t="s">
        <v>100</v>
      </c>
      <c r="E23" s="79">
        <v>59.7</v>
      </c>
      <c r="F23" s="80">
        <v>68</v>
      </c>
      <c r="G23" s="369">
        <v>12</v>
      </c>
      <c r="H23" s="77" t="s">
        <v>77</v>
      </c>
      <c r="I23" s="191">
        <v>289</v>
      </c>
      <c r="J23" s="158"/>
      <c r="K23" s="168"/>
      <c r="L23" s="158"/>
      <c r="M23" s="158"/>
      <c r="N23" s="160">
        <f>I23*2</f>
        <v>578</v>
      </c>
      <c r="O23" s="77"/>
      <c r="P23" s="77"/>
      <c r="Q23" s="8">
        <v>30</v>
      </c>
      <c r="R23" s="77" t="s">
        <v>126</v>
      </c>
    </row>
    <row r="24" spans="1:18" ht="21.75" customHeight="1">
      <c r="A24" s="261">
        <v>1</v>
      </c>
      <c r="B24" s="175" t="s">
        <v>287</v>
      </c>
      <c r="C24" s="146">
        <v>1984</v>
      </c>
      <c r="D24" s="146"/>
      <c r="E24" s="176">
        <v>74.14</v>
      </c>
      <c r="F24" s="146" t="s">
        <v>288</v>
      </c>
      <c r="G24" s="370">
        <v>12</v>
      </c>
      <c r="H24" s="77" t="s">
        <v>77</v>
      </c>
      <c r="I24" s="265">
        <v>365</v>
      </c>
      <c r="J24" s="90"/>
      <c r="K24" s="90"/>
      <c r="L24" s="90"/>
      <c r="M24" s="147"/>
      <c r="N24" s="90">
        <f>I24*1.5</f>
        <v>547.5</v>
      </c>
      <c r="O24" s="5"/>
      <c r="P24" s="5">
        <v>3</v>
      </c>
      <c r="Q24" s="8">
        <v>30</v>
      </c>
      <c r="R24" s="77" t="s">
        <v>126</v>
      </c>
    </row>
    <row r="25" spans="1:18" ht="6" customHeight="1">
      <c r="A25" s="266"/>
      <c r="B25" s="135"/>
      <c r="C25" s="136"/>
      <c r="D25" s="137"/>
      <c r="E25" s="138"/>
      <c r="F25" s="139"/>
      <c r="G25" s="140"/>
      <c r="H25" s="137"/>
      <c r="I25" s="161"/>
      <c r="J25" s="161"/>
      <c r="K25" s="161"/>
      <c r="L25" s="161"/>
      <c r="M25" s="161"/>
      <c r="N25" s="162"/>
      <c r="O25" s="137"/>
      <c r="P25" s="137"/>
      <c r="Q25" s="137"/>
      <c r="R25" s="137"/>
    </row>
    <row r="26" spans="1:18" ht="14.25">
      <c r="A26" s="351" t="s">
        <v>125</v>
      </c>
      <c r="B26" s="351"/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351"/>
      <c r="Q26" s="351"/>
      <c r="R26" s="351"/>
    </row>
    <row r="27" spans="1:18" ht="25.5">
      <c r="A27" s="292" t="s">
        <v>290</v>
      </c>
      <c r="B27" s="6" t="s">
        <v>11</v>
      </c>
      <c r="C27" s="6" t="s">
        <v>13</v>
      </c>
      <c r="D27" s="6" t="s">
        <v>12</v>
      </c>
      <c r="E27" s="117" t="s">
        <v>5</v>
      </c>
      <c r="F27" s="6" t="s">
        <v>20</v>
      </c>
      <c r="G27" s="6" t="s">
        <v>6</v>
      </c>
      <c r="H27" s="6" t="s">
        <v>1</v>
      </c>
      <c r="I27" s="91" t="s">
        <v>3</v>
      </c>
      <c r="J27" s="91" t="s">
        <v>16</v>
      </c>
      <c r="K27" s="91" t="s">
        <v>7</v>
      </c>
      <c r="L27" s="91" t="s">
        <v>16</v>
      </c>
      <c r="M27" s="91" t="s">
        <v>56</v>
      </c>
      <c r="N27" s="91" t="s">
        <v>14</v>
      </c>
      <c r="O27" s="6" t="s">
        <v>16</v>
      </c>
      <c r="P27" s="6" t="s">
        <v>12</v>
      </c>
      <c r="Q27" s="6" t="s">
        <v>21</v>
      </c>
      <c r="R27" s="6" t="s">
        <v>9</v>
      </c>
    </row>
    <row r="28" spans="1:18" ht="15">
      <c r="A28" s="178">
        <v>1</v>
      </c>
      <c r="B28" s="175" t="s">
        <v>221</v>
      </c>
      <c r="C28" s="79">
        <v>2011</v>
      </c>
      <c r="D28" s="77"/>
      <c r="E28" s="79">
        <v>30.7</v>
      </c>
      <c r="F28" s="78" t="s">
        <v>246</v>
      </c>
      <c r="G28" s="80">
        <v>6</v>
      </c>
      <c r="H28" s="77" t="s">
        <v>243</v>
      </c>
      <c r="I28" s="158"/>
      <c r="J28" s="158"/>
      <c r="K28" s="158"/>
      <c r="L28" s="158"/>
      <c r="M28" s="159">
        <v>0</v>
      </c>
      <c r="N28" s="160">
        <f>I28*2</f>
        <v>0</v>
      </c>
      <c r="O28" s="77"/>
      <c r="P28" s="77"/>
      <c r="Q28" s="77"/>
      <c r="R28" s="77" t="s">
        <v>121</v>
      </c>
    </row>
    <row r="29" spans="1:18" ht="14.25">
      <c r="A29" s="351" t="s">
        <v>130</v>
      </c>
      <c r="B29" s="351"/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  <c r="O29" s="351"/>
      <c r="P29" s="351"/>
      <c r="Q29" s="351"/>
      <c r="R29" s="351"/>
    </row>
    <row r="30" spans="1:18" ht="25.5">
      <c r="A30" s="292" t="s">
        <v>290</v>
      </c>
      <c r="B30" s="6" t="s">
        <v>11</v>
      </c>
      <c r="C30" s="6" t="s">
        <v>13</v>
      </c>
      <c r="D30" s="6" t="s">
        <v>12</v>
      </c>
      <c r="E30" s="117" t="s">
        <v>5</v>
      </c>
      <c r="F30" s="6" t="s">
        <v>20</v>
      </c>
      <c r="G30" s="6" t="s">
        <v>6</v>
      </c>
      <c r="H30" s="6" t="s">
        <v>1</v>
      </c>
      <c r="I30" s="91" t="s">
        <v>3</v>
      </c>
      <c r="J30" s="91" t="s">
        <v>16</v>
      </c>
      <c r="K30" s="91" t="s">
        <v>7</v>
      </c>
      <c r="L30" s="91" t="s">
        <v>16</v>
      </c>
      <c r="M30" s="91" t="s">
        <v>56</v>
      </c>
      <c r="N30" s="91" t="s">
        <v>14</v>
      </c>
      <c r="O30" s="6" t="s">
        <v>16</v>
      </c>
      <c r="P30" s="6" t="s">
        <v>12</v>
      </c>
      <c r="Q30" s="6" t="s">
        <v>21</v>
      </c>
      <c r="R30" s="6" t="s">
        <v>9</v>
      </c>
    </row>
    <row r="31" spans="1:18" ht="15">
      <c r="A31" s="178">
        <v>1</v>
      </c>
      <c r="B31" s="175" t="s">
        <v>222</v>
      </c>
      <c r="C31" s="79">
        <v>2004</v>
      </c>
      <c r="D31" s="77" t="s">
        <v>108</v>
      </c>
      <c r="E31" s="79">
        <v>72.4</v>
      </c>
      <c r="F31" s="80" t="s">
        <v>295</v>
      </c>
      <c r="G31" s="288">
        <v>16</v>
      </c>
      <c r="H31" s="77" t="s">
        <v>77</v>
      </c>
      <c r="I31" s="159">
        <v>389</v>
      </c>
      <c r="J31" s="158"/>
      <c r="K31" s="158"/>
      <c r="L31" s="158"/>
      <c r="M31" s="158"/>
      <c r="N31" s="160">
        <f>I31*2.5</f>
        <v>972.5</v>
      </c>
      <c r="O31" s="77">
        <v>1</v>
      </c>
      <c r="P31" s="77"/>
      <c r="Q31" s="77">
        <v>30</v>
      </c>
      <c r="R31" s="77" t="s">
        <v>126</v>
      </c>
    </row>
    <row r="32" spans="1:18" ht="15.75">
      <c r="A32" s="292">
        <v>2</v>
      </c>
      <c r="B32" s="62" t="s">
        <v>229</v>
      </c>
      <c r="C32" s="64">
        <v>2004</v>
      </c>
      <c r="D32" s="80" t="s">
        <v>108</v>
      </c>
      <c r="E32" s="117">
        <v>71.8</v>
      </c>
      <c r="F32" s="80" t="s">
        <v>295</v>
      </c>
      <c r="G32" s="288">
        <v>16</v>
      </c>
      <c r="H32" s="142" t="s">
        <v>77</v>
      </c>
      <c r="I32" s="170">
        <v>377</v>
      </c>
      <c r="J32" s="91"/>
      <c r="K32" s="91"/>
      <c r="L32" s="91"/>
      <c r="M32" s="91"/>
      <c r="N32" s="160">
        <f>I32*2.5</f>
        <v>942.5</v>
      </c>
      <c r="O32" s="6">
        <v>2</v>
      </c>
      <c r="P32" s="6"/>
      <c r="Q32" s="6">
        <v>27</v>
      </c>
      <c r="R32" s="64" t="s">
        <v>76</v>
      </c>
    </row>
    <row r="33" spans="1:18" ht="15.75">
      <c r="A33" s="292">
        <v>3</v>
      </c>
      <c r="B33" s="62" t="s">
        <v>289</v>
      </c>
      <c r="C33" s="64">
        <v>2007</v>
      </c>
      <c r="D33" s="80" t="s">
        <v>108</v>
      </c>
      <c r="E33" s="117">
        <v>73.4</v>
      </c>
      <c r="F33" s="80" t="s">
        <v>295</v>
      </c>
      <c r="G33" s="288">
        <v>16</v>
      </c>
      <c r="H33" s="142" t="s">
        <v>77</v>
      </c>
      <c r="I33" s="170">
        <v>354</v>
      </c>
      <c r="J33" s="91"/>
      <c r="K33" s="91"/>
      <c r="L33" s="91"/>
      <c r="M33" s="91"/>
      <c r="N33" s="160">
        <f>I33*2.5</f>
        <v>885</v>
      </c>
      <c r="O33" s="6">
        <v>3</v>
      </c>
      <c r="P33" s="6"/>
      <c r="Q33" s="6">
        <v>25</v>
      </c>
      <c r="R33" s="64" t="s">
        <v>76</v>
      </c>
    </row>
    <row r="34" spans="1:18" ht="15.75">
      <c r="A34" s="178">
        <v>4</v>
      </c>
      <c r="B34" s="62" t="s">
        <v>230</v>
      </c>
      <c r="C34" s="64">
        <v>2007</v>
      </c>
      <c r="D34" s="80" t="s">
        <v>108</v>
      </c>
      <c r="E34" s="79">
        <v>56.1</v>
      </c>
      <c r="F34" s="80" t="s">
        <v>295</v>
      </c>
      <c r="G34" s="288">
        <v>16</v>
      </c>
      <c r="H34" s="142" t="s">
        <v>77</v>
      </c>
      <c r="I34" s="170">
        <v>286</v>
      </c>
      <c r="J34" s="158"/>
      <c r="K34" s="158"/>
      <c r="L34" s="158"/>
      <c r="M34" s="158"/>
      <c r="N34" s="160">
        <f>I34*2.5</f>
        <v>715</v>
      </c>
      <c r="O34" s="77">
        <v>4</v>
      </c>
      <c r="P34" s="77"/>
      <c r="Q34" s="77">
        <v>23</v>
      </c>
      <c r="R34" s="64" t="s">
        <v>76</v>
      </c>
    </row>
    <row r="35" spans="1:18" ht="9" customHeight="1">
      <c r="A35" s="246"/>
      <c r="B35" s="49"/>
      <c r="C35" s="16"/>
      <c r="D35" s="16"/>
      <c r="E35" s="48"/>
      <c r="F35" s="21"/>
      <c r="G35" s="141"/>
      <c r="H35" s="16"/>
      <c r="I35" s="16"/>
      <c r="J35" s="39"/>
      <c r="K35" s="39"/>
      <c r="L35" s="39"/>
      <c r="M35" s="39"/>
      <c r="N35" s="16"/>
      <c r="O35" s="16"/>
      <c r="P35" s="49"/>
      <c r="Q35" s="49"/>
      <c r="R35" s="16"/>
    </row>
    <row r="36" spans="1:18" ht="14.25">
      <c r="A36" s="351" t="s">
        <v>296</v>
      </c>
      <c r="B36" s="351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</row>
    <row r="37" spans="1:18" ht="25.5">
      <c r="A37" s="292" t="s">
        <v>290</v>
      </c>
      <c r="B37" s="6" t="s">
        <v>11</v>
      </c>
      <c r="C37" s="6" t="s">
        <v>13</v>
      </c>
      <c r="D37" s="6" t="s">
        <v>12</v>
      </c>
      <c r="E37" s="117" t="s">
        <v>5</v>
      </c>
      <c r="F37" s="6" t="s">
        <v>20</v>
      </c>
      <c r="G37" s="6" t="s">
        <v>6</v>
      </c>
      <c r="H37" s="6" t="s">
        <v>1</v>
      </c>
      <c r="I37" s="91" t="s">
        <v>3</v>
      </c>
      <c r="J37" s="91" t="s">
        <v>16</v>
      </c>
      <c r="K37" s="91" t="s">
        <v>7</v>
      </c>
      <c r="L37" s="91" t="s">
        <v>16</v>
      </c>
      <c r="M37" s="91" t="s">
        <v>56</v>
      </c>
      <c r="N37" s="91" t="s">
        <v>14</v>
      </c>
      <c r="O37" s="6" t="s">
        <v>16</v>
      </c>
      <c r="P37" s="6" t="s">
        <v>12</v>
      </c>
      <c r="Q37" s="6" t="s">
        <v>21</v>
      </c>
      <c r="R37" s="6" t="s">
        <v>9</v>
      </c>
    </row>
    <row r="38" spans="1:18" ht="15">
      <c r="A38" s="292">
        <v>1</v>
      </c>
      <c r="B38" s="175" t="s">
        <v>223</v>
      </c>
      <c r="C38" s="64">
        <v>1954</v>
      </c>
      <c r="D38" s="64" t="s">
        <v>59</v>
      </c>
      <c r="E38" s="64">
        <v>75.9</v>
      </c>
      <c r="F38" s="64">
        <v>78</v>
      </c>
      <c r="G38" s="203">
        <v>12</v>
      </c>
      <c r="H38" s="64" t="s">
        <v>243</v>
      </c>
      <c r="I38" s="64"/>
      <c r="J38" s="64"/>
      <c r="K38" s="64"/>
      <c r="L38" s="64"/>
      <c r="M38" s="186">
        <v>566</v>
      </c>
      <c r="N38" s="64">
        <f>M38*1.5</f>
        <v>849</v>
      </c>
      <c r="O38" s="64">
        <v>1</v>
      </c>
      <c r="P38" s="64" t="s">
        <v>306</v>
      </c>
      <c r="Q38" s="64">
        <v>30</v>
      </c>
      <c r="R38" s="64"/>
    </row>
    <row r="39" spans="1:18" ht="15">
      <c r="A39" s="292">
        <v>1</v>
      </c>
      <c r="B39" s="175" t="s">
        <v>224</v>
      </c>
      <c r="C39" s="64">
        <v>1965</v>
      </c>
      <c r="D39" s="64" t="s">
        <v>100</v>
      </c>
      <c r="E39" s="64"/>
      <c r="F39" s="64" t="s">
        <v>63</v>
      </c>
      <c r="G39" s="199">
        <v>24</v>
      </c>
      <c r="H39" s="64" t="s">
        <v>182</v>
      </c>
      <c r="I39" s="64">
        <v>403</v>
      </c>
      <c r="J39" s="64"/>
      <c r="K39" s="64"/>
      <c r="L39" s="64"/>
      <c r="M39" s="64"/>
      <c r="N39" s="64">
        <f>I39*3</f>
        <v>1209</v>
      </c>
      <c r="O39" s="64">
        <v>1</v>
      </c>
      <c r="P39" s="64" t="s">
        <v>59</v>
      </c>
      <c r="Q39" s="64">
        <v>30</v>
      </c>
      <c r="R39" s="64" t="s">
        <v>110</v>
      </c>
    </row>
    <row r="40" spans="1:18" ht="15">
      <c r="A40" s="178">
        <v>1</v>
      </c>
      <c r="B40" s="175" t="s">
        <v>269</v>
      </c>
      <c r="C40" s="64">
        <v>1958</v>
      </c>
      <c r="D40" s="64">
        <v>1</v>
      </c>
      <c r="E40" s="64">
        <v>79.72</v>
      </c>
      <c r="F40" s="64" t="s">
        <v>63</v>
      </c>
      <c r="G40" s="203">
        <v>12</v>
      </c>
      <c r="H40" s="64" t="s">
        <v>270</v>
      </c>
      <c r="I40" s="186">
        <v>340</v>
      </c>
      <c r="J40" s="64"/>
      <c r="K40" s="64"/>
      <c r="L40" s="64"/>
      <c r="M40" s="64"/>
      <c r="N40" s="64">
        <f>I40*1.5</f>
        <v>510</v>
      </c>
      <c r="O40" s="64">
        <v>1</v>
      </c>
      <c r="P40" s="64">
        <v>3</v>
      </c>
      <c r="Q40" s="64">
        <v>30</v>
      </c>
      <c r="R40" s="64"/>
    </row>
    <row r="41" spans="1:18" ht="11.25" customHeight="1">
      <c r="A41" s="246"/>
      <c r="B41" s="121"/>
      <c r="C41" s="122"/>
      <c r="D41" s="123"/>
      <c r="E41" s="124"/>
      <c r="F41" s="125"/>
      <c r="G41" s="126"/>
      <c r="H41" s="123"/>
      <c r="I41" s="164"/>
      <c r="J41" s="163"/>
      <c r="K41" s="163"/>
      <c r="L41" s="163"/>
      <c r="M41" s="163"/>
      <c r="N41" s="164"/>
      <c r="O41" s="123"/>
      <c r="P41" s="123"/>
      <c r="Q41" s="123"/>
      <c r="R41" s="123"/>
    </row>
    <row r="42" spans="1:18" ht="18.75">
      <c r="A42" s="352" t="s">
        <v>129</v>
      </c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4.25">
      <c r="A43" s="351" t="s">
        <v>22</v>
      </c>
      <c r="B43" s="351"/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25.5">
      <c r="A44" s="292" t="s">
        <v>290</v>
      </c>
      <c r="B44" s="6" t="s">
        <v>11</v>
      </c>
      <c r="C44" s="6" t="s">
        <v>13</v>
      </c>
      <c r="D44" s="6" t="s">
        <v>12</v>
      </c>
      <c r="E44" s="117" t="s">
        <v>5</v>
      </c>
      <c r="F44" s="6" t="s">
        <v>20</v>
      </c>
      <c r="G44" s="6" t="s">
        <v>6</v>
      </c>
      <c r="H44" s="6" t="s">
        <v>1</v>
      </c>
      <c r="I44" s="91" t="s">
        <v>3</v>
      </c>
      <c r="J44" s="91" t="s">
        <v>16</v>
      </c>
      <c r="K44" s="91" t="s">
        <v>7</v>
      </c>
      <c r="L44" s="91" t="s">
        <v>16</v>
      </c>
      <c r="M44" s="91" t="s">
        <v>56</v>
      </c>
      <c r="N44" s="91" t="s">
        <v>14</v>
      </c>
      <c r="O44" s="6" t="s">
        <v>16</v>
      </c>
      <c r="P44" s="6" t="s">
        <v>12</v>
      </c>
      <c r="Q44" s="6" t="s">
        <v>21</v>
      </c>
      <c r="R44" s="6" t="s">
        <v>9</v>
      </c>
    </row>
    <row r="45" spans="1:18" ht="14.25" customHeight="1">
      <c r="A45" s="178">
        <v>1</v>
      </c>
      <c r="B45" s="175" t="s">
        <v>226</v>
      </c>
      <c r="C45" s="79">
        <v>1983</v>
      </c>
      <c r="D45" s="77">
        <v>1</v>
      </c>
      <c r="E45" s="79">
        <v>91.6</v>
      </c>
      <c r="F45" s="76" t="s">
        <v>63</v>
      </c>
      <c r="G45" s="275">
        <v>24</v>
      </c>
      <c r="H45" s="142" t="s">
        <v>77</v>
      </c>
      <c r="I45" s="191">
        <v>731</v>
      </c>
      <c r="J45" s="158"/>
      <c r="K45" s="158"/>
      <c r="L45" s="158"/>
      <c r="M45" s="168"/>
      <c r="N45" s="160">
        <f>I45*3</f>
        <v>2193</v>
      </c>
      <c r="O45" s="77">
        <v>1</v>
      </c>
      <c r="P45" s="77" t="s">
        <v>314</v>
      </c>
      <c r="Q45" s="77">
        <v>30</v>
      </c>
      <c r="R45" s="64" t="s">
        <v>76</v>
      </c>
    </row>
    <row r="46" spans="1:18" ht="14.25" customHeight="1">
      <c r="A46" s="293">
        <v>2</v>
      </c>
      <c r="B46" s="175" t="s">
        <v>257</v>
      </c>
      <c r="C46" s="118">
        <v>1982</v>
      </c>
      <c r="D46" s="106" t="s">
        <v>59</v>
      </c>
      <c r="E46" s="118">
        <v>89.9</v>
      </c>
      <c r="F46" s="76" t="s">
        <v>63</v>
      </c>
      <c r="G46" s="286">
        <v>16</v>
      </c>
      <c r="H46" s="143" t="s">
        <v>81</v>
      </c>
      <c r="I46" s="188">
        <v>864</v>
      </c>
      <c r="J46" s="166"/>
      <c r="K46" s="166"/>
      <c r="L46" s="166"/>
      <c r="M46" s="169"/>
      <c r="N46" s="165">
        <f>I46*2</f>
        <v>1728</v>
      </c>
      <c r="O46" s="106">
        <v>2</v>
      </c>
      <c r="P46" s="106">
        <v>1</v>
      </c>
      <c r="Q46" s="106">
        <v>27</v>
      </c>
      <c r="R46" s="187"/>
    </row>
    <row r="47" spans="1:18" ht="14.25" customHeight="1">
      <c r="A47" s="293">
        <v>3</v>
      </c>
      <c r="B47" s="175" t="s">
        <v>227</v>
      </c>
      <c r="C47" s="118">
        <v>1985</v>
      </c>
      <c r="D47" s="106" t="s">
        <v>59</v>
      </c>
      <c r="E47" s="118">
        <v>95.08</v>
      </c>
      <c r="F47" s="76" t="s">
        <v>63</v>
      </c>
      <c r="G47" s="108">
        <v>26</v>
      </c>
      <c r="H47" s="106" t="s">
        <v>62</v>
      </c>
      <c r="I47" s="167">
        <v>379</v>
      </c>
      <c r="J47" s="166"/>
      <c r="K47" s="166"/>
      <c r="L47" s="166"/>
      <c r="M47" s="169"/>
      <c r="N47" s="165">
        <f>I47*3.3</f>
        <v>1250.7</v>
      </c>
      <c r="O47" s="106">
        <v>3</v>
      </c>
      <c r="P47" s="106">
        <v>2</v>
      </c>
      <c r="Q47" s="106">
        <v>25</v>
      </c>
      <c r="R47" s="88" t="s">
        <v>294</v>
      </c>
    </row>
    <row r="48" spans="1:18" ht="14.25" customHeight="1">
      <c r="A48" s="293">
        <v>1</v>
      </c>
      <c r="B48" s="175" t="s">
        <v>228</v>
      </c>
      <c r="C48" s="64">
        <v>1999</v>
      </c>
      <c r="D48" s="64" t="s">
        <v>193</v>
      </c>
      <c r="E48" s="64">
        <v>97.24</v>
      </c>
      <c r="F48" s="76" t="s">
        <v>63</v>
      </c>
      <c r="G48" s="304">
        <v>32</v>
      </c>
      <c r="H48" s="77" t="s">
        <v>159</v>
      </c>
      <c r="J48" s="166"/>
      <c r="K48" s="157">
        <v>745</v>
      </c>
      <c r="L48" s="166"/>
      <c r="M48" s="166"/>
      <c r="N48" s="165">
        <f>K48*3.3</f>
        <v>2458.5</v>
      </c>
      <c r="O48" s="106">
        <v>1</v>
      </c>
      <c r="P48" s="106" t="s">
        <v>59</v>
      </c>
      <c r="Q48" s="106">
        <v>30</v>
      </c>
      <c r="R48" s="106"/>
    </row>
    <row r="49" spans="1:18" ht="15">
      <c r="A49" s="266"/>
      <c r="B49" s="98"/>
      <c r="C49" s="19"/>
      <c r="D49" s="19"/>
      <c r="E49" s="24"/>
      <c r="F49" s="20"/>
      <c r="G49" s="99"/>
      <c r="H49" s="19"/>
      <c r="I49" s="19"/>
      <c r="J49" s="25"/>
      <c r="K49" s="25"/>
      <c r="L49" s="25"/>
      <c r="M49" s="25"/>
      <c r="N49" s="19"/>
      <c r="O49" s="19"/>
      <c r="P49" s="26"/>
      <c r="Q49" s="26"/>
      <c r="R49" s="100"/>
    </row>
    <row r="50" spans="2:12" ht="15">
      <c r="B50" t="s">
        <v>0</v>
      </c>
      <c r="D50" t="s">
        <v>2</v>
      </c>
      <c r="I50" s="171" t="s">
        <v>17</v>
      </c>
      <c r="L50" s="154" t="s">
        <v>83</v>
      </c>
    </row>
    <row r="52" ht="21.75" customHeight="1"/>
    <row r="58" ht="21.75" customHeight="1"/>
  </sheetData>
  <sheetProtection/>
  <mergeCells count="14">
    <mergeCell ref="A29:R29"/>
    <mergeCell ref="A7:R7"/>
    <mergeCell ref="A20:R20"/>
    <mergeCell ref="A8:R8"/>
    <mergeCell ref="A42:R42"/>
    <mergeCell ref="A43:R43"/>
    <mergeCell ref="A36:R36"/>
    <mergeCell ref="A26:R26"/>
    <mergeCell ref="A1:B1"/>
    <mergeCell ref="A2:R2"/>
    <mergeCell ref="A3:R3"/>
    <mergeCell ref="A4:R4"/>
    <mergeCell ref="A5:R5"/>
    <mergeCell ref="A6:R6"/>
  </mergeCells>
  <printOptions/>
  <pageMargins left="0.25" right="0.25" top="0.75" bottom="0.75" header="0.3" footer="0.3"/>
  <pageSetup horizontalDpi="360" verticalDpi="360" orientation="landscape" paperSize="9" scale="55" r:id="rId2"/>
  <colBreaks count="1" manualBreakCount="1">
    <brk id="1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2"/>
  <sheetViews>
    <sheetView zoomScaleSheetLayoutView="100" workbookViewId="0" topLeftCell="A1">
      <selection activeCell="Q38" sqref="Q38"/>
    </sheetView>
  </sheetViews>
  <sheetFormatPr defaultColWidth="8.875" defaultRowHeight="12.75"/>
  <cols>
    <col min="1" max="1" width="9.875" style="283" customWidth="1"/>
    <col min="2" max="2" width="36.375" style="0" customWidth="1"/>
    <col min="3" max="3" width="8.25390625" style="0" customWidth="1"/>
    <col min="4" max="4" width="7.125" style="0" customWidth="1"/>
    <col min="5" max="5" width="8.125" style="0" customWidth="1"/>
    <col min="6" max="6" width="7.875" style="0" customWidth="1"/>
    <col min="7" max="7" width="8.125" style="0" customWidth="1"/>
    <col min="8" max="8" width="20.25390625" style="0" customWidth="1"/>
    <col min="9" max="10" width="7.875" style="0" customWidth="1"/>
    <col min="11" max="11" width="7.375" style="0" customWidth="1"/>
    <col min="12" max="12" width="7.125" style="0" customWidth="1"/>
    <col min="13" max="13" width="7.25390625" style="0" customWidth="1"/>
    <col min="14" max="14" width="17.875" style="0" customWidth="1"/>
  </cols>
  <sheetData>
    <row r="1" spans="1:14" ht="15.75">
      <c r="A1" s="315" t="s">
        <v>293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 t="s">
        <v>32</v>
      </c>
    </row>
    <row r="2" spans="1:14" ht="20.25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14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 ht="9.75" customHeight="1">
      <c r="A7" s="276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>
      <c r="A8" s="318" t="s">
        <v>292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 ht="15">
      <c r="A9" s="321" t="s">
        <v>284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</row>
    <row r="10" spans="1:14" ht="22.5">
      <c r="A10" s="277" t="s">
        <v>16</v>
      </c>
      <c r="B10" s="5" t="s">
        <v>11</v>
      </c>
      <c r="C10" s="5" t="s">
        <v>13</v>
      </c>
      <c r="D10" s="5" t="s">
        <v>12</v>
      </c>
      <c r="E10" s="6" t="s">
        <v>5</v>
      </c>
      <c r="F10" s="6" t="s">
        <v>20</v>
      </c>
      <c r="G10" s="6" t="s">
        <v>6</v>
      </c>
      <c r="H10" s="5" t="s">
        <v>1</v>
      </c>
      <c r="I10" s="6" t="s">
        <v>54</v>
      </c>
      <c r="J10" s="6" t="s">
        <v>14</v>
      </c>
      <c r="K10" s="6" t="s">
        <v>16</v>
      </c>
      <c r="L10" s="5" t="s">
        <v>12</v>
      </c>
      <c r="M10" s="5" t="s">
        <v>21</v>
      </c>
      <c r="N10" s="5" t="s">
        <v>9</v>
      </c>
    </row>
    <row r="11" spans="1:14" ht="18.75">
      <c r="A11" s="278">
        <v>1</v>
      </c>
      <c r="B11" s="148" t="s">
        <v>245</v>
      </c>
      <c r="C11" s="64">
        <v>2011</v>
      </c>
      <c r="D11" s="64"/>
      <c r="E11" s="75">
        <v>30.7</v>
      </c>
      <c r="F11" s="76">
        <v>36</v>
      </c>
      <c r="G11" s="195">
        <v>6</v>
      </c>
      <c r="H11" s="142" t="s">
        <v>243</v>
      </c>
      <c r="I11" s="64">
        <v>252</v>
      </c>
      <c r="J11" s="64">
        <f>I11*0.75</f>
        <v>189</v>
      </c>
      <c r="K11" s="64">
        <v>1</v>
      </c>
      <c r="L11" s="64" t="s">
        <v>302</v>
      </c>
      <c r="M11" s="64">
        <v>30</v>
      </c>
      <c r="N11" s="142" t="s">
        <v>121</v>
      </c>
    </row>
    <row r="12" spans="1:14" ht="18.75">
      <c r="A12" s="278">
        <v>1</v>
      </c>
      <c r="B12" s="148" t="s">
        <v>176</v>
      </c>
      <c r="C12" s="64">
        <v>2009</v>
      </c>
      <c r="D12" s="64"/>
      <c r="E12" s="75">
        <v>46.3</v>
      </c>
      <c r="F12" s="76">
        <v>48</v>
      </c>
      <c r="G12" s="195">
        <v>6</v>
      </c>
      <c r="H12" s="142" t="s">
        <v>207</v>
      </c>
      <c r="I12" s="64">
        <v>277</v>
      </c>
      <c r="J12" s="64">
        <f>I12*0.75</f>
        <v>207.75</v>
      </c>
      <c r="K12" s="64">
        <v>1</v>
      </c>
      <c r="L12" s="64" t="s">
        <v>302</v>
      </c>
      <c r="M12" s="64">
        <v>30</v>
      </c>
      <c r="N12" s="142" t="s">
        <v>216</v>
      </c>
    </row>
    <row r="13" spans="1:14" ht="12" customHeight="1">
      <c r="A13" s="279"/>
      <c r="B13" s="128"/>
      <c r="C13" s="127"/>
      <c r="D13" s="127"/>
      <c r="E13" s="129"/>
      <c r="F13" s="130"/>
      <c r="G13" s="130"/>
      <c r="H13" s="127"/>
      <c r="I13" s="127"/>
      <c r="J13" s="127"/>
      <c r="K13" s="127"/>
      <c r="L13" s="127"/>
      <c r="M13" s="127"/>
      <c r="N13" s="51"/>
    </row>
    <row r="14" spans="1:14" ht="15">
      <c r="A14" s="321" t="s">
        <v>283</v>
      </c>
      <c r="B14" s="322"/>
      <c r="C14" s="322"/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322"/>
    </row>
    <row r="15" spans="1:14" ht="34.5" customHeight="1">
      <c r="A15" s="277" t="s">
        <v>16</v>
      </c>
      <c r="B15" s="5" t="s">
        <v>11</v>
      </c>
      <c r="C15" s="5" t="s">
        <v>13</v>
      </c>
      <c r="D15" s="5" t="s">
        <v>12</v>
      </c>
      <c r="E15" s="6" t="s">
        <v>5</v>
      </c>
      <c r="F15" s="6" t="s">
        <v>20</v>
      </c>
      <c r="G15" s="6" t="s">
        <v>6</v>
      </c>
      <c r="H15" s="5" t="s">
        <v>1</v>
      </c>
      <c r="I15" s="6" t="s">
        <v>54</v>
      </c>
      <c r="J15" s="6" t="s">
        <v>14</v>
      </c>
      <c r="K15" s="6" t="s">
        <v>16</v>
      </c>
      <c r="L15" s="5" t="s">
        <v>12</v>
      </c>
      <c r="M15" s="5" t="s">
        <v>21</v>
      </c>
      <c r="N15" s="5" t="s">
        <v>9</v>
      </c>
    </row>
    <row r="16" spans="1:14" ht="18.75">
      <c r="A16" s="277">
        <v>1</v>
      </c>
      <c r="B16" s="303" t="s">
        <v>124</v>
      </c>
      <c r="C16" s="64">
        <v>2010</v>
      </c>
      <c r="D16" s="64"/>
      <c r="E16" s="64">
        <v>41.5</v>
      </c>
      <c r="F16" s="64">
        <v>48</v>
      </c>
      <c r="G16" s="197">
        <v>8</v>
      </c>
      <c r="H16" s="87" t="s">
        <v>243</v>
      </c>
      <c r="I16" s="64">
        <v>293</v>
      </c>
      <c r="J16" s="64">
        <f>I16*1</f>
        <v>293</v>
      </c>
      <c r="K16" s="64">
        <v>1</v>
      </c>
      <c r="L16" s="64" t="s">
        <v>302</v>
      </c>
      <c r="M16" s="64">
        <v>30</v>
      </c>
      <c r="N16" s="87" t="s">
        <v>121</v>
      </c>
    </row>
    <row r="17" spans="1:14" ht="45">
      <c r="A17" s="277">
        <v>1</v>
      </c>
      <c r="B17" s="303" t="s">
        <v>113</v>
      </c>
      <c r="C17" s="64">
        <v>2009</v>
      </c>
      <c r="D17" s="64" t="s">
        <v>100</v>
      </c>
      <c r="E17" s="64">
        <v>52.8</v>
      </c>
      <c r="F17" s="64">
        <v>53</v>
      </c>
      <c r="G17" s="198">
        <v>12</v>
      </c>
      <c r="H17" s="87" t="s">
        <v>114</v>
      </c>
      <c r="I17" s="64">
        <v>258</v>
      </c>
      <c r="J17" s="64">
        <f>I17*1.5</f>
        <v>387</v>
      </c>
      <c r="K17" s="64">
        <v>1</v>
      </c>
      <c r="L17" s="64" t="s">
        <v>302</v>
      </c>
      <c r="M17" s="64">
        <v>30</v>
      </c>
      <c r="N17" s="87" t="s">
        <v>115</v>
      </c>
    </row>
    <row r="18" spans="1:14" ht="7.5" customHeight="1">
      <c r="A18" s="279"/>
      <c r="B18" s="128"/>
      <c r="C18" s="127"/>
      <c r="D18" s="127"/>
      <c r="E18" s="129"/>
      <c r="F18" s="130"/>
      <c r="G18" s="130"/>
      <c r="H18" s="127"/>
      <c r="I18" s="127"/>
      <c r="J18" s="127"/>
      <c r="K18" s="127"/>
      <c r="L18" s="127"/>
      <c r="M18" s="127"/>
      <c r="N18" s="51"/>
    </row>
    <row r="19" spans="1:14" ht="15">
      <c r="A19" s="321" t="s">
        <v>177</v>
      </c>
      <c r="B19" s="322"/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</row>
    <row r="20" spans="1:14" ht="22.5">
      <c r="A20" s="277" t="s">
        <v>16</v>
      </c>
      <c r="B20" s="5" t="s">
        <v>11</v>
      </c>
      <c r="C20" s="5" t="s">
        <v>13</v>
      </c>
      <c r="D20" s="5" t="s">
        <v>12</v>
      </c>
      <c r="E20" s="6" t="s">
        <v>5</v>
      </c>
      <c r="F20" s="6" t="s">
        <v>20</v>
      </c>
      <c r="G20" s="6" t="s">
        <v>6</v>
      </c>
      <c r="H20" s="5" t="s">
        <v>1</v>
      </c>
      <c r="I20" s="6" t="s">
        <v>54</v>
      </c>
      <c r="J20" s="6" t="s">
        <v>14</v>
      </c>
      <c r="K20" s="6" t="s">
        <v>16</v>
      </c>
      <c r="L20" s="5" t="s">
        <v>12</v>
      </c>
      <c r="M20" s="5" t="s">
        <v>21</v>
      </c>
      <c r="N20" s="5" t="s">
        <v>9</v>
      </c>
    </row>
    <row r="21" spans="1:14" ht="18.75">
      <c r="A21" s="277">
        <v>1</v>
      </c>
      <c r="B21" s="148" t="s">
        <v>213</v>
      </c>
      <c r="C21" s="64">
        <v>2004</v>
      </c>
      <c r="D21" s="64" t="s">
        <v>100</v>
      </c>
      <c r="E21" s="64">
        <v>56.7</v>
      </c>
      <c r="F21" s="64">
        <v>58</v>
      </c>
      <c r="G21" s="196">
        <v>12</v>
      </c>
      <c r="H21" s="142" t="s">
        <v>207</v>
      </c>
      <c r="I21" s="64">
        <v>130</v>
      </c>
      <c r="J21" s="64">
        <f>I21*1.5</f>
        <v>195</v>
      </c>
      <c r="K21" s="64">
        <v>1</v>
      </c>
      <c r="L21" s="64" t="s">
        <v>302</v>
      </c>
      <c r="M21" s="64">
        <v>30</v>
      </c>
      <c r="N21" s="142" t="s">
        <v>216</v>
      </c>
    </row>
    <row r="22" spans="1:14" ht="18.75">
      <c r="A22" s="277">
        <v>1</v>
      </c>
      <c r="B22" s="148" t="s">
        <v>178</v>
      </c>
      <c r="C22" s="64">
        <v>2004</v>
      </c>
      <c r="D22" s="64" t="s">
        <v>100</v>
      </c>
      <c r="E22" s="64">
        <v>67.16</v>
      </c>
      <c r="F22" s="64">
        <v>68</v>
      </c>
      <c r="G22" s="196">
        <v>12</v>
      </c>
      <c r="H22" s="142" t="s">
        <v>207</v>
      </c>
      <c r="I22" s="64">
        <v>157</v>
      </c>
      <c r="J22" s="64">
        <f>I22*1.5</f>
        <v>235.5</v>
      </c>
      <c r="K22" s="64">
        <v>1</v>
      </c>
      <c r="L22" s="64">
        <v>3</v>
      </c>
      <c r="M22" s="64">
        <v>30</v>
      </c>
      <c r="N22" s="142" t="s">
        <v>216</v>
      </c>
    </row>
    <row r="23" spans="1:14" ht="18.75">
      <c r="A23" s="277">
        <v>2</v>
      </c>
      <c r="B23" s="148" t="s">
        <v>179</v>
      </c>
      <c r="C23" s="64">
        <v>2005</v>
      </c>
      <c r="D23" s="64"/>
      <c r="E23" s="64">
        <v>67.54</v>
      </c>
      <c r="F23" s="64">
        <v>68</v>
      </c>
      <c r="G23" s="196">
        <v>12</v>
      </c>
      <c r="H23" s="142" t="s">
        <v>207</v>
      </c>
      <c r="I23" s="64">
        <v>115</v>
      </c>
      <c r="J23" s="64">
        <f>I23*1.5</f>
        <v>172.5</v>
      </c>
      <c r="K23" s="64">
        <v>2</v>
      </c>
      <c r="L23" s="64" t="s">
        <v>303</v>
      </c>
      <c r="M23" s="64">
        <v>27</v>
      </c>
      <c r="N23" s="142" t="s">
        <v>216</v>
      </c>
    </row>
    <row r="24" spans="1:14" ht="18.75">
      <c r="A24" s="277"/>
      <c r="B24" s="148"/>
      <c r="C24" s="5"/>
      <c r="D24" s="5"/>
      <c r="E24" s="5"/>
      <c r="F24" s="5"/>
      <c r="G24" s="5"/>
      <c r="H24" s="142"/>
      <c r="I24" s="64"/>
      <c r="J24" s="5"/>
      <c r="K24" s="5"/>
      <c r="L24" s="5"/>
      <c r="M24" s="64"/>
      <c r="N24" s="142" t="s">
        <v>216</v>
      </c>
    </row>
    <row r="25" spans="1:14" ht="15">
      <c r="A25" s="321" t="s">
        <v>102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</row>
    <row r="26" spans="1:14" ht="22.5">
      <c r="A26" s="277" t="s">
        <v>16</v>
      </c>
      <c r="B26" s="5" t="s">
        <v>11</v>
      </c>
      <c r="C26" s="5" t="s">
        <v>13</v>
      </c>
      <c r="D26" s="5" t="s">
        <v>12</v>
      </c>
      <c r="E26" s="6" t="s">
        <v>5</v>
      </c>
      <c r="F26" s="6" t="s">
        <v>20</v>
      </c>
      <c r="G26" s="6" t="s">
        <v>6</v>
      </c>
      <c r="H26" s="5" t="s">
        <v>1</v>
      </c>
      <c r="I26" s="6" t="s">
        <v>54</v>
      </c>
      <c r="J26" s="6" t="s">
        <v>14</v>
      </c>
      <c r="K26" s="6" t="s">
        <v>16</v>
      </c>
      <c r="L26" s="5" t="s">
        <v>12</v>
      </c>
      <c r="M26" s="5" t="s">
        <v>21</v>
      </c>
      <c r="N26" s="5" t="s">
        <v>9</v>
      </c>
    </row>
    <row r="27" spans="1:14" ht="18.75">
      <c r="A27" s="277">
        <v>1</v>
      </c>
      <c r="B27" s="148" t="s">
        <v>123</v>
      </c>
      <c r="C27" s="64">
        <v>2008</v>
      </c>
      <c r="D27" s="64"/>
      <c r="E27" s="64">
        <v>49.8</v>
      </c>
      <c r="F27" s="64">
        <v>53</v>
      </c>
      <c r="G27" s="197">
        <v>8</v>
      </c>
      <c r="H27" s="87" t="s">
        <v>243</v>
      </c>
      <c r="I27" s="64">
        <v>281</v>
      </c>
      <c r="J27" s="64">
        <f>I27*1</f>
        <v>281</v>
      </c>
      <c r="K27" s="64">
        <v>1</v>
      </c>
      <c r="L27" s="64" t="s">
        <v>302</v>
      </c>
      <c r="M27" s="64">
        <v>30</v>
      </c>
      <c r="N27" s="87" t="s">
        <v>121</v>
      </c>
    </row>
    <row r="28" spans="1:14" ht="18.75">
      <c r="A28" s="277">
        <v>1</v>
      </c>
      <c r="B28" s="148" t="s">
        <v>122</v>
      </c>
      <c r="C28" s="64">
        <v>2007</v>
      </c>
      <c r="D28" s="64"/>
      <c r="E28" s="64">
        <v>56.2</v>
      </c>
      <c r="F28" s="64">
        <v>58</v>
      </c>
      <c r="G28" s="105">
        <v>16</v>
      </c>
      <c r="H28" s="87" t="s">
        <v>243</v>
      </c>
      <c r="I28" s="64">
        <v>169</v>
      </c>
      <c r="J28" s="64">
        <f>I28*2</f>
        <v>338</v>
      </c>
      <c r="K28" s="64">
        <v>1</v>
      </c>
      <c r="L28" s="64" t="s">
        <v>302</v>
      </c>
      <c r="M28" s="64">
        <v>30</v>
      </c>
      <c r="N28" s="87" t="s">
        <v>121</v>
      </c>
    </row>
    <row r="29" spans="1:14" ht="18.75">
      <c r="A29" s="277">
        <v>1</v>
      </c>
      <c r="B29" s="303" t="s">
        <v>103</v>
      </c>
      <c r="C29" s="64">
        <v>2006</v>
      </c>
      <c r="D29" s="64" t="s">
        <v>100</v>
      </c>
      <c r="E29" s="64">
        <v>57</v>
      </c>
      <c r="F29" s="64">
        <v>63</v>
      </c>
      <c r="G29" s="196">
        <v>12</v>
      </c>
      <c r="H29" s="87" t="s">
        <v>104</v>
      </c>
      <c r="I29" s="64">
        <v>229</v>
      </c>
      <c r="J29" s="64">
        <f>I29*1.5</f>
        <v>343.5</v>
      </c>
      <c r="K29" s="64">
        <v>1</v>
      </c>
      <c r="L29" s="64" t="s">
        <v>302</v>
      </c>
      <c r="M29" s="64">
        <v>30</v>
      </c>
      <c r="N29" s="87" t="s">
        <v>105</v>
      </c>
    </row>
    <row r="30" spans="1:14" ht="18.75">
      <c r="A30" s="277">
        <v>2</v>
      </c>
      <c r="B30" s="303" t="s">
        <v>169</v>
      </c>
      <c r="C30" s="64">
        <v>2004</v>
      </c>
      <c r="D30" s="64"/>
      <c r="E30" s="64">
        <v>60.92</v>
      </c>
      <c r="F30" s="64">
        <v>63</v>
      </c>
      <c r="G30" s="105">
        <v>16</v>
      </c>
      <c r="H30" s="142" t="s">
        <v>207</v>
      </c>
      <c r="I30" s="64">
        <v>120</v>
      </c>
      <c r="J30" s="64">
        <f>I30*2</f>
        <v>240</v>
      </c>
      <c r="K30" s="64">
        <v>2</v>
      </c>
      <c r="L30" s="64" t="s">
        <v>304</v>
      </c>
      <c r="M30" s="64">
        <v>27</v>
      </c>
      <c r="N30" s="142" t="s">
        <v>216</v>
      </c>
    </row>
    <row r="31" spans="1:14" ht="18.75">
      <c r="A31" s="277">
        <v>3</v>
      </c>
      <c r="B31" s="303" t="s">
        <v>170</v>
      </c>
      <c r="C31" s="64">
        <v>2005</v>
      </c>
      <c r="D31" s="64" t="s">
        <v>100</v>
      </c>
      <c r="E31" s="64">
        <v>62</v>
      </c>
      <c r="F31" s="64">
        <v>63</v>
      </c>
      <c r="G31" s="105">
        <v>16</v>
      </c>
      <c r="H31" s="142" t="s">
        <v>207</v>
      </c>
      <c r="I31" s="64">
        <v>93</v>
      </c>
      <c r="J31" s="64">
        <f>I31*2</f>
        <v>186</v>
      </c>
      <c r="K31" s="64">
        <v>3</v>
      </c>
      <c r="L31" s="64"/>
      <c r="M31" s="64">
        <v>25</v>
      </c>
      <c r="N31" s="142" t="s">
        <v>216</v>
      </c>
    </row>
    <row r="32" spans="1:14" ht="18.75">
      <c r="A32" s="277">
        <v>1</v>
      </c>
      <c r="B32" s="303" t="s">
        <v>106</v>
      </c>
      <c r="C32" s="64">
        <v>2005</v>
      </c>
      <c r="D32" s="64" t="s">
        <v>100</v>
      </c>
      <c r="E32" s="64">
        <v>67.8</v>
      </c>
      <c r="F32" s="64">
        <v>68</v>
      </c>
      <c r="G32" s="196">
        <v>12</v>
      </c>
      <c r="H32" s="87" t="s">
        <v>104</v>
      </c>
      <c r="I32" s="64">
        <v>226</v>
      </c>
      <c r="J32" s="64">
        <f>I32*1.5</f>
        <v>339</v>
      </c>
      <c r="K32" s="64">
        <v>1</v>
      </c>
      <c r="L32" s="64" t="s">
        <v>302</v>
      </c>
      <c r="M32" s="64">
        <v>30</v>
      </c>
      <c r="N32" s="87" t="s">
        <v>105</v>
      </c>
    </row>
    <row r="33" spans="1:14" ht="18.75">
      <c r="A33" s="277">
        <v>1</v>
      </c>
      <c r="B33" s="148" t="s">
        <v>120</v>
      </c>
      <c r="C33" s="64">
        <v>2004</v>
      </c>
      <c r="D33" s="64">
        <v>3</v>
      </c>
      <c r="E33" s="64">
        <v>68.34</v>
      </c>
      <c r="F33" s="64">
        <v>73</v>
      </c>
      <c r="G33" s="105">
        <v>16</v>
      </c>
      <c r="H33" s="87" t="s">
        <v>243</v>
      </c>
      <c r="I33" s="64">
        <v>277</v>
      </c>
      <c r="J33" s="64">
        <f>I33*2</f>
        <v>554</v>
      </c>
      <c r="K33" s="64">
        <v>1</v>
      </c>
      <c r="L33" s="64">
        <v>1</v>
      </c>
      <c r="M33" s="64">
        <v>30</v>
      </c>
      <c r="N33" s="87" t="s">
        <v>121</v>
      </c>
    </row>
    <row r="34" spans="1:14" ht="18.75">
      <c r="A34" s="277">
        <v>2</v>
      </c>
      <c r="B34" s="148" t="s">
        <v>166</v>
      </c>
      <c r="C34" s="64">
        <v>2006</v>
      </c>
      <c r="D34" s="64" t="s">
        <v>100</v>
      </c>
      <c r="E34" s="64">
        <v>69.32</v>
      </c>
      <c r="F34" s="64">
        <v>73</v>
      </c>
      <c r="G34" s="105">
        <v>16</v>
      </c>
      <c r="H34" s="142" t="s">
        <v>207</v>
      </c>
      <c r="I34" s="64">
        <v>125</v>
      </c>
      <c r="J34" s="64">
        <f>I34*2</f>
        <v>250</v>
      </c>
      <c r="K34" s="64">
        <v>2</v>
      </c>
      <c r="L34" s="64" t="s">
        <v>304</v>
      </c>
      <c r="M34" s="64">
        <v>27</v>
      </c>
      <c r="N34" s="142" t="s">
        <v>216</v>
      </c>
    </row>
    <row r="35" spans="1:14" ht="18.75">
      <c r="A35" s="277">
        <v>1</v>
      </c>
      <c r="B35" s="148" t="s">
        <v>168</v>
      </c>
      <c r="C35" s="64">
        <v>2007</v>
      </c>
      <c r="D35" s="64" t="s">
        <v>100</v>
      </c>
      <c r="E35" s="64">
        <v>80.26</v>
      </c>
      <c r="F35" s="64">
        <v>85</v>
      </c>
      <c r="G35" s="105">
        <v>16</v>
      </c>
      <c r="H35" s="142" t="s">
        <v>207</v>
      </c>
      <c r="I35" s="64">
        <v>227</v>
      </c>
      <c r="J35" s="64">
        <f>I35*2</f>
        <v>454</v>
      </c>
      <c r="K35" s="64">
        <v>1</v>
      </c>
      <c r="L35" s="64">
        <v>2</v>
      </c>
      <c r="M35" s="64">
        <v>30</v>
      </c>
      <c r="N35" s="142" t="s">
        <v>216</v>
      </c>
    </row>
    <row r="36" spans="1:14" ht="12.75" customHeight="1">
      <c r="A36" s="279"/>
      <c r="B36" s="128"/>
      <c r="C36" s="127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</row>
    <row r="37" spans="1:14" ht="14.25">
      <c r="A37" s="351" t="s">
        <v>46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</row>
    <row r="38" spans="1:14" ht="22.5">
      <c r="A38" s="277" t="s">
        <v>16</v>
      </c>
      <c r="B38" s="5" t="s">
        <v>11</v>
      </c>
      <c r="C38" s="5" t="s">
        <v>13</v>
      </c>
      <c r="D38" s="5" t="s">
        <v>12</v>
      </c>
      <c r="E38" s="6" t="s">
        <v>5</v>
      </c>
      <c r="F38" s="6" t="s">
        <v>20</v>
      </c>
      <c r="G38" s="6" t="s">
        <v>6</v>
      </c>
      <c r="H38" s="5" t="s">
        <v>1</v>
      </c>
      <c r="I38" s="6" t="s">
        <v>54</v>
      </c>
      <c r="J38" s="6" t="s">
        <v>14</v>
      </c>
      <c r="K38" s="6" t="s">
        <v>16</v>
      </c>
      <c r="L38" s="5" t="s">
        <v>12</v>
      </c>
      <c r="M38" s="5" t="s">
        <v>21</v>
      </c>
      <c r="N38" s="5" t="s">
        <v>9</v>
      </c>
    </row>
    <row r="39" spans="1:14" ht="18.75">
      <c r="A39" s="278">
        <v>1</v>
      </c>
      <c r="B39" s="53" t="s">
        <v>285</v>
      </c>
      <c r="C39" s="64">
        <v>1982</v>
      </c>
      <c r="D39" s="64">
        <v>1</v>
      </c>
      <c r="E39" s="64">
        <v>52.8</v>
      </c>
      <c r="F39" s="64">
        <v>53</v>
      </c>
      <c r="G39" s="198">
        <v>12</v>
      </c>
      <c r="H39" s="64" t="s">
        <v>250</v>
      </c>
      <c r="I39" s="64">
        <v>250</v>
      </c>
      <c r="J39" s="64">
        <f>I39*1.5</f>
        <v>375</v>
      </c>
      <c r="K39" s="64">
        <v>1</v>
      </c>
      <c r="L39" s="64">
        <v>1</v>
      </c>
      <c r="M39" s="64">
        <v>30</v>
      </c>
      <c r="N39" s="142" t="s">
        <v>251</v>
      </c>
    </row>
    <row r="40" spans="1:14" ht="18.75">
      <c r="A40" s="278">
        <v>1</v>
      </c>
      <c r="B40" s="53" t="s">
        <v>275</v>
      </c>
      <c r="C40" s="64">
        <v>1989</v>
      </c>
      <c r="D40" s="64">
        <v>1</v>
      </c>
      <c r="E40" s="64">
        <v>57.4</v>
      </c>
      <c r="F40" s="64">
        <v>58</v>
      </c>
      <c r="G40" s="105">
        <v>16</v>
      </c>
      <c r="H40" s="64" t="s">
        <v>157</v>
      </c>
      <c r="I40" s="64">
        <v>276</v>
      </c>
      <c r="J40" s="64">
        <f>I40*2</f>
        <v>552</v>
      </c>
      <c r="K40" s="64">
        <v>1</v>
      </c>
      <c r="L40" s="64" t="s">
        <v>59</v>
      </c>
      <c r="M40" s="64">
        <v>30</v>
      </c>
      <c r="N40" s="142" t="s">
        <v>276</v>
      </c>
    </row>
    <row r="41" spans="1:14" ht="18.75">
      <c r="A41" s="278">
        <v>2</v>
      </c>
      <c r="B41" s="53" t="s">
        <v>205</v>
      </c>
      <c r="C41" s="64">
        <v>1986</v>
      </c>
      <c r="D41" s="64" t="s">
        <v>61</v>
      </c>
      <c r="E41" s="64">
        <v>54.3</v>
      </c>
      <c r="F41" s="64">
        <v>58</v>
      </c>
      <c r="G41" s="198">
        <v>12</v>
      </c>
      <c r="H41" s="64" t="s">
        <v>208</v>
      </c>
      <c r="I41" s="64">
        <v>311</v>
      </c>
      <c r="J41" s="64">
        <f>I41*1.5</f>
        <v>466.5</v>
      </c>
      <c r="K41" s="64">
        <v>2</v>
      </c>
      <c r="L41" s="64">
        <v>1</v>
      </c>
      <c r="M41" s="64">
        <v>30</v>
      </c>
      <c r="N41" s="142" t="s">
        <v>264</v>
      </c>
    </row>
    <row r="42" spans="1:14" ht="18.75">
      <c r="A42" s="278">
        <v>1</v>
      </c>
      <c r="B42" s="53" t="s">
        <v>277</v>
      </c>
      <c r="C42" s="64">
        <v>1992</v>
      </c>
      <c r="D42" s="64"/>
      <c r="E42" s="64">
        <v>61.8</v>
      </c>
      <c r="F42" s="64">
        <v>63</v>
      </c>
      <c r="G42" s="105">
        <v>16</v>
      </c>
      <c r="H42" s="64" t="s">
        <v>278</v>
      </c>
      <c r="I42" s="64">
        <v>195</v>
      </c>
      <c r="J42" s="64">
        <f>I42*2</f>
        <v>390</v>
      </c>
      <c r="K42" s="64">
        <v>1</v>
      </c>
      <c r="L42" s="64">
        <v>1</v>
      </c>
      <c r="M42" s="64">
        <v>30</v>
      </c>
      <c r="N42" s="142"/>
    </row>
    <row r="43" spans="1:14" ht="18.75">
      <c r="A43" s="278">
        <v>1</v>
      </c>
      <c r="B43" s="53" t="s">
        <v>273</v>
      </c>
      <c r="C43" s="64">
        <v>1986</v>
      </c>
      <c r="D43" s="64"/>
      <c r="E43" s="64">
        <v>66.2</v>
      </c>
      <c r="F43" s="64">
        <v>68</v>
      </c>
      <c r="G43" s="105">
        <v>16</v>
      </c>
      <c r="H43" s="64" t="s">
        <v>270</v>
      </c>
      <c r="I43" s="64">
        <v>234</v>
      </c>
      <c r="J43" s="64">
        <f>I43*2</f>
        <v>468</v>
      </c>
      <c r="K43" s="64">
        <v>1</v>
      </c>
      <c r="L43" s="64" t="s">
        <v>59</v>
      </c>
      <c r="M43" s="64">
        <v>30</v>
      </c>
      <c r="N43" s="142" t="s">
        <v>274</v>
      </c>
    </row>
    <row r="44" spans="1:14" ht="18.75">
      <c r="A44" s="279"/>
      <c r="B44" s="193"/>
      <c r="C44" s="127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94"/>
    </row>
    <row r="45" spans="1:12" ht="18.75">
      <c r="A45" s="279"/>
      <c r="B45" t="s">
        <v>0</v>
      </c>
      <c r="D45" t="s">
        <v>2</v>
      </c>
      <c r="I45" t="s">
        <v>17</v>
      </c>
      <c r="L45" t="s">
        <v>83</v>
      </c>
    </row>
    <row r="46" spans="1:14" ht="7.5" customHeight="1">
      <c r="A46" s="279"/>
      <c r="B46" s="128"/>
      <c r="C46" s="127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</row>
    <row r="47" spans="1:14" ht="15.75">
      <c r="A47" s="315" t="s">
        <v>293</v>
      </c>
      <c r="B47" s="31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0" t="s">
        <v>32</v>
      </c>
    </row>
    <row r="48" spans="1:14" ht="20.25">
      <c r="A48" s="316" t="s">
        <v>18</v>
      </c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  <c r="M48" s="316"/>
      <c r="N48" s="316"/>
    </row>
    <row r="49" spans="1:14" ht="20.25">
      <c r="A49" s="316" t="s">
        <v>19</v>
      </c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</row>
    <row r="50" spans="1:14" ht="20.25">
      <c r="A50" s="316" t="s">
        <v>15</v>
      </c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  <c r="N50" s="316"/>
    </row>
    <row r="51" spans="1:14" ht="20.25">
      <c r="A51" s="317" t="s">
        <v>89</v>
      </c>
      <c r="B51" s="317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</row>
    <row r="52" spans="1:14" ht="15.75">
      <c r="A52" s="318" t="s">
        <v>41</v>
      </c>
      <c r="B52" s="318"/>
      <c r="C52" s="318"/>
      <c r="D52" s="318"/>
      <c r="E52" s="318"/>
      <c r="F52" s="318"/>
      <c r="G52" s="318"/>
      <c r="H52" s="318"/>
      <c r="I52" s="318"/>
      <c r="J52" s="318"/>
      <c r="K52" s="318"/>
      <c r="L52" s="318"/>
      <c r="M52" s="318"/>
      <c r="N52" s="318"/>
    </row>
    <row r="53" spans="1:14" ht="15">
      <c r="A53" s="321" t="s">
        <v>55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</row>
    <row r="54" spans="1:14" ht="22.5">
      <c r="A54" s="277" t="s">
        <v>16</v>
      </c>
      <c r="B54" s="5" t="s">
        <v>11</v>
      </c>
      <c r="C54" s="5" t="s">
        <v>13</v>
      </c>
      <c r="D54" s="5" t="s">
        <v>12</v>
      </c>
      <c r="E54" s="6" t="s">
        <v>5</v>
      </c>
      <c r="F54" s="6" t="s">
        <v>20</v>
      </c>
      <c r="G54" s="6" t="s">
        <v>6</v>
      </c>
      <c r="H54" s="5" t="s">
        <v>1</v>
      </c>
      <c r="I54" s="6" t="s">
        <v>54</v>
      </c>
      <c r="J54" s="6" t="s">
        <v>14</v>
      </c>
      <c r="K54" s="6" t="s">
        <v>16</v>
      </c>
      <c r="L54" s="5" t="s">
        <v>12</v>
      </c>
      <c r="M54" s="5" t="s">
        <v>21</v>
      </c>
      <c r="N54" s="5" t="s">
        <v>9</v>
      </c>
    </row>
    <row r="55" spans="1:14" ht="18.75">
      <c r="A55" s="280">
        <v>1</v>
      </c>
      <c r="B55" s="303" t="s">
        <v>117</v>
      </c>
      <c r="C55" s="64">
        <v>1989</v>
      </c>
      <c r="D55" s="64" t="s">
        <v>59</v>
      </c>
      <c r="E55" s="64">
        <v>77.94</v>
      </c>
      <c r="F55" s="64">
        <v>78</v>
      </c>
      <c r="G55" s="199">
        <v>24</v>
      </c>
      <c r="H55" s="77" t="s">
        <v>81</v>
      </c>
      <c r="I55" s="64">
        <v>267</v>
      </c>
      <c r="J55" s="64">
        <f>I55*3</f>
        <v>801</v>
      </c>
      <c r="K55" s="64">
        <v>1</v>
      </c>
      <c r="L55" s="64" t="s">
        <v>59</v>
      </c>
      <c r="M55" s="64">
        <v>30</v>
      </c>
      <c r="N55" s="82"/>
    </row>
    <row r="56" spans="1:14" ht="18">
      <c r="A56" s="281">
        <v>2</v>
      </c>
      <c r="B56" s="303" t="s">
        <v>267</v>
      </c>
      <c r="C56" s="64">
        <v>1980</v>
      </c>
      <c r="D56" s="64" t="s">
        <v>61</v>
      </c>
      <c r="E56" s="64">
        <v>76.8</v>
      </c>
      <c r="F56" s="64">
        <v>78</v>
      </c>
      <c r="G56" s="202">
        <v>28</v>
      </c>
      <c r="H56" s="142" t="s">
        <v>243</v>
      </c>
      <c r="I56" s="64">
        <v>215</v>
      </c>
      <c r="J56" s="64">
        <f>I56*3.5</f>
        <v>752.5</v>
      </c>
      <c r="K56" s="64">
        <v>2</v>
      </c>
      <c r="L56" s="64" t="s">
        <v>59</v>
      </c>
      <c r="M56" s="64">
        <v>27</v>
      </c>
      <c r="N56" s="142" t="s">
        <v>121</v>
      </c>
    </row>
    <row r="57" spans="1:14" ht="18">
      <c r="A57" s="281">
        <v>3</v>
      </c>
      <c r="B57" s="303" t="s">
        <v>172</v>
      </c>
      <c r="C57" s="64">
        <v>1996</v>
      </c>
      <c r="D57" s="64"/>
      <c r="E57" s="64">
        <v>74.7</v>
      </c>
      <c r="F57" s="64">
        <v>78</v>
      </c>
      <c r="G57" s="199">
        <v>24</v>
      </c>
      <c r="H57" s="142" t="s">
        <v>207</v>
      </c>
      <c r="I57" s="64">
        <v>134</v>
      </c>
      <c r="J57" s="64">
        <f>I57*3</f>
        <v>402</v>
      </c>
      <c r="K57" s="64">
        <v>3</v>
      </c>
      <c r="L57" s="64">
        <v>3</v>
      </c>
      <c r="M57" s="64">
        <v>25</v>
      </c>
      <c r="N57" s="142" t="s">
        <v>216</v>
      </c>
    </row>
    <row r="58" spans="1:14" ht="18">
      <c r="A58" s="281">
        <v>1</v>
      </c>
      <c r="B58" s="303" t="s">
        <v>286</v>
      </c>
      <c r="C58" s="64">
        <v>1978</v>
      </c>
      <c r="D58" s="64">
        <v>1</v>
      </c>
      <c r="E58" s="64">
        <v>79.12</v>
      </c>
      <c r="F58" s="64">
        <v>85</v>
      </c>
      <c r="G58" s="204">
        <v>28</v>
      </c>
      <c r="H58" s="142" t="s">
        <v>189</v>
      </c>
      <c r="I58" s="64">
        <v>186</v>
      </c>
      <c r="J58" s="64">
        <f>I58*3.5</f>
        <v>651</v>
      </c>
      <c r="K58" s="64">
        <v>1</v>
      </c>
      <c r="L58" s="64">
        <v>1</v>
      </c>
      <c r="M58" s="64">
        <v>30</v>
      </c>
      <c r="N58" s="142" t="s">
        <v>235</v>
      </c>
    </row>
    <row r="59" spans="1:14" ht="18">
      <c r="A59" s="281">
        <v>2</v>
      </c>
      <c r="B59" s="303" t="s">
        <v>174</v>
      </c>
      <c r="C59" s="64">
        <v>1983</v>
      </c>
      <c r="D59" s="64"/>
      <c r="E59" s="64">
        <v>81.62</v>
      </c>
      <c r="F59" s="64">
        <v>85</v>
      </c>
      <c r="G59" s="199">
        <v>24</v>
      </c>
      <c r="H59" s="142" t="s">
        <v>207</v>
      </c>
      <c r="I59" s="64">
        <v>150</v>
      </c>
      <c r="J59" s="64">
        <f>I59*3</f>
        <v>450</v>
      </c>
      <c r="K59" s="64">
        <v>2</v>
      </c>
      <c r="L59" s="64">
        <v>3</v>
      </c>
      <c r="M59" s="64">
        <v>27</v>
      </c>
      <c r="N59" s="142" t="s">
        <v>216</v>
      </c>
    </row>
    <row r="60" spans="1:14" ht="15" customHeight="1">
      <c r="A60" s="280">
        <v>1</v>
      </c>
      <c r="B60" s="303" t="s">
        <v>143</v>
      </c>
      <c r="C60" s="64">
        <v>1988</v>
      </c>
      <c r="D60" s="64">
        <v>1</v>
      </c>
      <c r="E60" s="64">
        <v>91.7</v>
      </c>
      <c r="F60" s="64">
        <v>95</v>
      </c>
      <c r="G60" s="201">
        <v>32</v>
      </c>
      <c r="H60" s="64" t="s">
        <v>58</v>
      </c>
      <c r="I60" s="64">
        <v>188</v>
      </c>
      <c r="J60" s="64">
        <f>I60*4.5</f>
        <v>846</v>
      </c>
      <c r="K60" s="64">
        <v>1</v>
      </c>
      <c r="L60" s="64">
        <v>1</v>
      </c>
      <c r="M60" s="64">
        <v>30</v>
      </c>
      <c r="N60" s="28" t="s">
        <v>252</v>
      </c>
    </row>
    <row r="61" spans="1:14" ht="18">
      <c r="A61" s="281">
        <v>2</v>
      </c>
      <c r="B61" s="303" t="s">
        <v>128</v>
      </c>
      <c r="C61" s="64">
        <v>1996</v>
      </c>
      <c r="D61" s="64">
        <v>1</v>
      </c>
      <c r="E61" s="64">
        <v>91.7</v>
      </c>
      <c r="F61" s="64">
        <v>95</v>
      </c>
      <c r="G61" s="199">
        <v>24</v>
      </c>
      <c r="H61" s="142" t="s">
        <v>77</v>
      </c>
      <c r="I61" s="64">
        <v>272</v>
      </c>
      <c r="J61" s="64">
        <f>I61*3</f>
        <v>816</v>
      </c>
      <c r="K61" s="64">
        <v>2</v>
      </c>
      <c r="L61" s="64" t="s">
        <v>59</v>
      </c>
      <c r="M61" s="64">
        <v>27</v>
      </c>
      <c r="N61" s="142" t="s">
        <v>76</v>
      </c>
    </row>
    <row r="62" spans="1:14" ht="18">
      <c r="A62" s="281">
        <v>3</v>
      </c>
      <c r="B62" s="303" t="s">
        <v>173</v>
      </c>
      <c r="C62" s="64">
        <v>1983</v>
      </c>
      <c r="D62" s="64"/>
      <c r="E62" s="64">
        <v>90.28</v>
      </c>
      <c r="F62" s="64">
        <v>95</v>
      </c>
      <c r="G62" s="199">
        <v>24</v>
      </c>
      <c r="H62" s="142" t="s">
        <v>207</v>
      </c>
      <c r="I62" s="64">
        <v>197</v>
      </c>
      <c r="J62" s="64">
        <f>I62*3</f>
        <v>591</v>
      </c>
      <c r="K62" s="64">
        <v>3</v>
      </c>
      <c r="L62" s="64">
        <v>1</v>
      </c>
      <c r="M62" s="64">
        <v>25</v>
      </c>
      <c r="N62" s="142" t="s">
        <v>216</v>
      </c>
    </row>
    <row r="63" spans="1:14" ht="20.25" customHeight="1">
      <c r="A63" s="281">
        <v>1</v>
      </c>
      <c r="B63" s="303" t="s">
        <v>171</v>
      </c>
      <c r="C63" s="64">
        <v>1981</v>
      </c>
      <c r="D63" s="64" t="s">
        <v>100</v>
      </c>
      <c r="E63" s="64">
        <v>97.4</v>
      </c>
      <c r="F63" s="64">
        <v>105</v>
      </c>
      <c r="G63" s="200">
        <v>20</v>
      </c>
      <c r="H63" s="142" t="s">
        <v>207</v>
      </c>
      <c r="I63" s="64">
        <v>234</v>
      </c>
      <c r="J63" s="64">
        <f>I63*2.5</f>
        <v>585</v>
      </c>
      <c r="K63" s="64">
        <v>1</v>
      </c>
      <c r="L63" s="64">
        <v>1</v>
      </c>
      <c r="M63" s="64">
        <v>30</v>
      </c>
      <c r="N63" s="142" t="s">
        <v>216</v>
      </c>
    </row>
    <row r="64" spans="1:14" ht="18">
      <c r="A64" s="281">
        <v>1</v>
      </c>
      <c r="B64" s="303" t="s">
        <v>280</v>
      </c>
      <c r="C64" s="64">
        <v>1988</v>
      </c>
      <c r="D64" s="64" t="s">
        <v>61</v>
      </c>
      <c r="E64" s="64">
        <v>107.4</v>
      </c>
      <c r="F64" s="64" t="s">
        <v>191</v>
      </c>
      <c r="G64" s="201">
        <v>32</v>
      </c>
      <c r="H64" s="142" t="s">
        <v>208</v>
      </c>
      <c r="I64" s="64">
        <v>258</v>
      </c>
      <c r="J64" s="64">
        <f>I64*4.5</f>
        <v>1161</v>
      </c>
      <c r="K64" s="64">
        <v>1</v>
      </c>
      <c r="L64" s="64" t="s">
        <v>305</v>
      </c>
      <c r="M64" s="64">
        <v>30</v>
      </c>
      <c r="N64" s="142" t="s">
        <v>281</v>
      </c>
    </row>
    <row r="65" spans="1:14" ht="13.5" customHeight="1">
      <c r="A65" s="281">
        <v>2</v>
      </c>
      <c r="B65" s="303" t="s">
        <v>175</v>
      </c>
      <c r="C65" s="64">
        <v>1997</v>
      </c>
      <c r="D65" s="64" t="s">
        <v>100</v>
      </c>
      <c r="E65" s="64">
        <v>114.7</v>
      </c>
      <c r="F65" s="64" t="s">
        <v>191</v>
      </c>
      <c r="G65" s="199">
        <v>24</v>
      </c>
      <c r="H65" s="142" t="s">
        <v>207</v>
      </c>
      <c r="I65" s="64">
        <v>100</v>
      </c>
      <c r="J65" s="64">
        <f>I65*3</f>
        <v>300</v>
      </c>
      <c r="K65" s="64">
        <v>2</v>
      </c>
      <c r="L65" s="64"/>
      <c r="M65" s="64">
        <v>27</v>
      </c>
      <c r="N65" s="142" t="s">
        <v>216</v>
      </c>
    </row>
    <row r="66" ht="18">
      <c r="A66" s="282"/>
    </row>
    <row r="67" spans="1:14" ht="15">
      <c r="A67" s="321" t="s">
        <v>99</v>
      </c>
      <c r="B67" s="322"/>
      <c r="C67" s="322"/>
      <c r="D67" s="322"/>
      <c r="E67" s="322"/>
      <c r="F67" s="322"/>
      <c r="G67" s="322"/>
      <c r="H67" s="322"/>
      <c r="I67" s="322"/>
      <c r="J67" s="322"/>
      <c r="K67" s="322"/>
      <c r="L67" s="322"/>
      <c r="M67" s="322"/>
      <c r="N67" s="322"/>
    </row>
    <row r="68" spans="1:14" ht="22.5">
      <c r="A68" s="277" t="s">
        <v>16</v>
      </c>
      <c r="B68" s="5" t="s">
        <v>11</v>
      </c>
      <c r="C68" s="5" t="s">
        <v>13</v>
      </c>
      <c r="D68" s="5" t="s">
        <v>12</v>
      </c>
      <c r="E68" s="6" t="s">
        <v>5</v>
      </c>
      <c r="F68" s="6" t="s">
        <v>20</v>
      </c>
      <c r="G68" s="6" t="s">
        <v>6</v>
      </c>
      <c r="H68" s="5" t="s">
        <v>1</v>
      </c>
      <c r="I68" s="6" t="s">
        <v>54</v>
      </c>
      <c r="J68" s="6" t="s">
        <v>14</v>
      </c>
      <c r="K68" s="6" t="s">
        <v>16</v>
      </c>
      <c r="L68" s="5" t="s">
        <v>12</v>
      </c>
      <c r="M68" s="5" t="s">
        <v>21</v>
      </c>
      <c r="N68" s="5" t="s">
        <v>9</v>
      </c>
    </row>
    <row r="69" spans="1:14" ht="16.5" customHeight="1">
      <c r="A69" s="280">
        <v>1</v>
      </c>
      <c r="B69" s="303" t="s">
        <v>272</v>
      </c>
      <c r="C69" s="64">
        <v>1978</v>
      </c>
      <c r="D69" s="64" t="s">
        <v>100</v>
      </c>
      <c r="E69" s="64">
        <v>84</v>
      </c>
      <c r="F69" s="64">
        <v>85</v>
      </c>
      <c r="G69" s="105">
        <v>16</v>
      </c>
      <c r="H69" s="77" t="s">
        <v>98</v>
      </c>
      <c r="I69" s="81">
        <v>221</v>
      </c>
      <c r="J69" s="64">
        <f>I69*2</f>
        <v>442</v>
      </c>
      <c r="K69" s="81">
        <v>1</v>
      </c>
      <c r="L69" s="81">
        <v>3</v>
      </c>
      <c r="M69" s="81">
        <v>30</v>
      </c>
      <c r="N69" s="82" t="s">
        <v>101</v>
      </c>
    </row>
    <row r="70" spans="1:14" ht="12" customHeight="1">
      <c r="A70" s="281">
        <v>1</v>
      </c>
      <c r="B70" s="303" t="s">
        <v>167</v>
      </c>
      <c r="C70" s="64">
        <v>1978</v>
      </c>
      <c r="D70" s="64"/>
      <c r="E70" s="64">
        <v>125.2</v>
      </c>
      <c r="F70" s="64" t="s">
        <v>191</v>
      </c>
      <c r="G70" s="199">
        <v>24</v>
      </c>
      <c r="H70" s="64" t="s">
        <v>207</v>
      </c>
      <c r="I70" s="64">
        <v>220</v>
      </c>
      <c r="J70" s="64">
        <f>I70*3</f>
        <v>660</v>
      </c>
      <c r="K70" s="64">
        <v>1</v>
      </c>
      <c r="L70" s="64">
        <v>1</v>
      </c>
      <c r="M70" s="64">
        <v>30</v>
      </c>
      <c r="N70" s="142" t="s">
        <v>216</v>
      </c>
    </row>
    <row r="71" spans="1:14" ht="18">
      <c r="A71" s="282"/>
      <c r="B71" s="128"/>
      <c r="C71" s="127"/>
      <c r="D71" s="127"/>
      <c r="E71" s="129"/>
      <c r="F71" s="130"/>
      <c r="G71" s="130"/>
      <c r="H71" s="127"/>
      <c r="I71" s="127"/>
      <c r="J71" s="127"/>
      <c r="K71" s="127"/>
      <c r="L71" s="127"/>
      <c r="M71" s="127"/>
      <c r="N71" s="41"/>
    </row>
    <row r="72" spans="1:14" ht="15">
      <c r="A72" s="321" t="s">
        <v>139</v>
      </c>
      <c r="B72" s="322"/>
      <c r="C72" s="322"/>
      <c r="D72" s="322"/>
      <c r="E72" s="322"/>
      <c r="F72" s="322"/>
      <c r="G72" s="322"/>
      <c r="H72" s="322"/>
      <c r="I72" s="322"/>
      <c r="J72" s="322"/>
      <c r="K72" s="322"/>
      <c r="L72" s="322"/>
      <c r="M72" s="322"/>
      <c r="N72" s="322"/>
    </row>
    <row r="73" spans="1:14" ht="22.5">
      <c r="A73" s="277" t="s">
        <v>16</v>
      </c>
      <c r="B73" s="5" t="s">
        <v>11</v>
      </c>
      <c r="C73" s="5" t="s">
        <v>13</v>
      </c>
      <c r="D73" s="5" t="s">
        <v>12</v>
      </c>
      <c r="E73" s="6" t="s">
        <v>5</v>
      </c>
      <c r="F73" s="6" t="s">
        <v>20</v>
      </c>
      <c r="G73" s="6" t="s">
        <v>6</v>
      </c>
      <c r="H73" s="5" t="s">
        <v>1</v>
      </c>
      <c r="I73" s="6" t="s">
        <v>54</v>
      </c>
      <c r="J73" s="6" t="s">
        <v>14</v>
      </c>
      <c r="K73" s="6" t="s">
        <v>16</v>
      </c>
      <c r="L73" s="5" t="s">
        <v>12</v>
      </c>
      <c r="M73" s="5" t="s">
        <v>21</v>
      </c>
      <c r="N73" s="5" t="s">
        <v>9</v>
      </c>
    </row>
    <row r="74" spans="1:14" ht="20.25" customHeight="1">
      <c r="A74" s="280">
        <v>1</v>
      </c>
      <c r="B74" s="148" t="s">
        <v>140</v>
      </c>
      <c r="C74" s="64">
        <v>1956</v>
      </c>
      <c r="D74" s="64">
        <v>1</v>
      </c>
      <c r="E74" s="64">
        <v>67.9</v>
      </c>
      <c r="F74" s="64">
        <v>68</v>
      </c>
      <c r="G74" s="105">
        <v>16</v>
      </c>
      <c r="H74" s="77" t="s">
        <v>57</v>
      </c>
      <c r="I74" s="81">
        <v>260</v>
      </c>
      <c r="J74" s="64">
        <f>I74*2</f>
        <v>520</v>
      </c>
      <c r="K74" s="81">
        <v>1</v>
      </c>
      <c r="L74" s="81">
        <v>1</v>
      </c>
      <c r="M74" s="81">
        <v>30</v>
      </c>
      <c r="N74" s="142" t="s">
        <v>281</v>
      </c>
    </row>
    <row r="75" spans="1:14" ht="18.75">
      <c r="A75" s="280">
        <v>1</v>
      </c>
      <c r="B75" s="148" t="s">
        <v>142</v>
      </c>
      <c r="C75" s="64">
        <v>1956</v>
      </c>
      <c r="D75" s="64">
        <v>1</v>
      </c>
      <c r="E75" s="64">
        <v>90.35</v>
      </c>
      <c r="F75" s="64">
        <v>95</v>
      </c>
      <c r="G75" s="105">
        <v>16</v>
      </c>
      <c r="H75" s="64" t="s">
        <v>57</v>
      </c>
      <c r="I75" s="64">
        <v>270</v>
      </c>
      <c r="J75" s="64">
        <f>I75*2</f>
        <v>540</v>
      </c>
      <c r="K75" s="64">
        <v>1</v>
      </c>
      <c r="L75" s="64">
        <v>1</v>
      </c>
      <c r="M75" s="64">
        <v>30</v>
      </c>
      <c r="N75" s="142" t="s">
        <v>281</v>
      </c>
    </row>
    <row r="77" spans="1:14" ht="15">
      <c r="A77" s="321" t="s">
        <v>301</v>
      </c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</row>
    <row r="78" spans="1:14" ht="22.5">
      <c r="A78" s="277" t="s">
        <v>16</v>
      </c>
      <c r="B78" s="5" t="s">
        <v>11</v>
      </c>
      <c r="C78" s="5" t="s">
        <v>13</v>
      </c>
      <c r="D78" s="5" t="s">
        <v>12</v>
      </c>
      <c r="E78" s="6" t="s">
        <v>5</v>
      </c>
      <c r="F78" s="6" t="s">
        <v>20</v>
      </c>
      <c r="G78" s="6" t="s">
        <v>6</v>
      </c>
      <c r="H78" s="5" t="s">
        <v>1</v>
      </c>
      <c r="I78" s="6" t="s">
        <v>54</v>
      </c>
      <c r="J78" s="6" t="s">
        <v>14</v>
      </c>
      <c r="K78" s="6" t="s">
        <v>16</v>
      </c>
      <c r="L78" s="5" t="s">
        <v>12</v>
      </c>
      <c r="M78" s="5" t="s">
        <v>21</v>
      </c>
      <c r="N78" s="5" t="s">
        <v>9</v>
      </c>
    </row>
    <row r="79" spans="1:14" ht="18">
      <c r="A79" s="281">
        <v>1</v>
      </c>
      <c r="B79" s="303" t="s">
        <v>282</v>
      </c>
      <c r="C79" s="64">
        <v>1965</v>
      </c>
      <c r="D79" s="64"/>
      <c r="E79" s="64">
        <v>62.5</v>
      </c>
      <c r="F79" s="64">
        <v>63</v>
      </c>
      <c r="G79" s="197">
        <v>8</v>
      </c>
      <c r="H79" s="142" t="s">
        <v>208</v>
      </c>
      <c r="I79" s="64">
        <v>290</v>
      </c>
      <c r="J79" s="64">
        <f>I79*1</f>
        <v>290</v>
      </c>
      <c r="K79" s="64"/>
      <c r="L79" s="64" t="s">
        <v>306</v>
      </c>
      <c r="M79" s="64">
        <v>30</v>
      </c>
      <c r="N79" s="142" t="s">
        <v>264</v>
      </c>
    </row>
    <row r="80" spans="1:14" ht="18.75">
      <c r="A80" s="280">
        <v>1</v>
      </c>
      <c r="B80" s="148" t="s">
        <v>279</v>
      </c>
      <c r="C80" s="64">
        <v>1980</v>
      </c>
      <c r="D80" s="64" t="s">
        <v>100</v>
      </c>
      <c r="E80" s="64">
        <v>59.9</v>
      </c>
      <c r="F80" s="64">
        <v>63</v>
      </c>
      <c r="G80" s="203">
        <v>12</v>
      </c>
      <c r="H80" s="77" t="s">
        <v>243</v>
      </c>
      <c r="I80" s="81">
        <v>264</v>
      </c>
      <c r="J80" s="64">
        <f>I80*1.5</f>
        <v>396</v>
      </c>
      <c r="K80" s="81"/>
      <c r="L80" s="81">
        <v>1</v>
      </c>
      <c r="M80" s="81">
        <v>30</v>
      </c>
      <c r="N80" s="142" t="s">
        <v>121</v>
      </c>
    </row>
    <row r="82" spans="2:12" ht="18">
      <c r="B82" t="s">
        <v>0</v>
      </c>
      <c r="D82" t="s">
        <v>2</v>
      </c>
      <c r="I82" t="s">
        <v>17</v>
      </c>
      <c r="L82" t="s">
        <v>83</v>
      </c>
    </row>
  </sheetData>
  <sheetProtection/>
  <mergeCells count="22">
    <mergeCell ref="A77:N77"/>
    <mergeCell ref="A72:N72"/>
    <mergeCell ref="A53:N53"/>
    <mergeCell ref="A8:N8"/>
    <mergeCell ref="A9:N9"/>
    <mergeCell ref="A67:N67"/>
    <mergeCell ref="A25:N25"/>
    <mergeCell ref="A14:N14"/>
    <mergeCell ref="A19:N19"/>
    <mergeCell ref="A37:N37"/>
    <mergeCell ref="A1:B1"/>
    <mergeCell ref="A2:N2"/>
    <mergeCell ref="A3:N3"/>
    <mergeCell ref="A4:N4"/>
    <mergeCell ref="A5:N5"/>
    <mergeCell ref="A6:N6"/>
    <mergeCell ref="A47:B47"/>
    <mergeCell ref="A48:N48"/>
    <mergeCell ref="A49:N49"/>
    <mergeCell ref="A50:N50"/>
    <mergeCell ref="A51:N51"/>
    <mergeCell ref="A52:N52"/>
  </mergeCells>
  <printOptions/>
  <pageMargins left="0.7480314960629921" right="0.7480314960629921" top="0.984251968503937" bottom="0.984251968503937" header="0.31496062992125984" footer="0.31496062992125984"/>
  <pageSetup horizontalDpi="360" verticalDpi="360" orientation="landscape" paperSize="9" scale="49" r:id="rId1"/>
  <rowBreaks count="1" manualBreakCount="1">
    <brk id="45" max="255" man="1"/>
  </rowBreaks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23"/>
  <sheetViews>
    <sheetView zoomScale="90" zoomScaleNormal="90" zoomScaleSheetLayoutView="100" workbookViewId="0" topLeftCell="A1">
      <selection activeCell="C18" sqref="C18"/>
    </sheetView>
  </sheetViews>
  <sheetFormatPr defaultColWidth="8.875" defaultRowHeight="12.75"/>
  <cols>
    <col min="1" max="1" width="5.375" style="0" customWidth="1"/>
    <col min="2" max="2" width="23.375" style="0" customWidth="1"/>
    <col min="3" max="7" width="8.875" style="0" customWidth="1"/>
    <col min="8" max="8" width="18.00390625" style="0" customWidth="1"/>
    <col min="9" max="12" width="8.875" style="0" customWidth="1"/>
    <col min="13" max="13" width="17.75390625" style="0" customWidth="1"/>
  </cols>
  <sheetData>
    <row r="1" spans="1:14" ht="15.75">
      <c r="A1" s="315" t="s">
        <v>88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0" t="s">
        <v>32</v>
      </c>
      <c r="N1" s="13"/>
    </row>
    <row r="2" spans="1:14" ht="20.25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11"/>
    </row>
    <row r="3" spans="1:14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11"/>
    </row>
    <row r="4" spans="1:14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11"/>
    </row>
    <row r="5" spans="1:19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17"/>
      <c r="O5" s="17"/>
      <c r="P5" s="17"/>
      <c r="Q5" s="17"/>
      <c r="R5" s="17"/>
      <c r="S5" s="17"/>
    </row>
    <row r="6" spans="1:19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"/>
      <c r="O6" s="3"/>
      <c r="P6" s="3"/>
      <c r="Q6" s="3"/>
      <c r="R6" s="3"/>
      <c r="S6" s="3"/>
    </row>
    <row r="7" spans="1:14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4"/>
    </row>
    <row r="9" spans="1:14" ht="23.25">
      <c r="A9" s="12"/>
      <c r="B9" s="12"/>
      <c r="C9" s="15"/>
      <c r="D9" s="15"/>
      <c r="E9" s="15"/>
      <c r="F9" s="15"/>
      <c r="G9" s="15"/>
      <c r="H9" s="15"/>
      <c r="I9" s="15"/>
      <c r="J9" s="15"/>
      <c r="K9" s="15"/>
      <c r="L9" s="15"/>
      <c r="M9" s="31" t="s">
        <v>75</v>
      </c>
      <c r="N9" s="4"/>
    </row>
    <row r="10" spans="1:14" ht="17.25" customHeight="1">
      <c r="A10" s="319" t="s">
        <v>39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4"/>
    </row>
    <row r="11" spans="1:14" ht="15">
      <c r="A11" s="321" t="s">
        <v>28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4"/>
    </row>
    <row r="12" spans="1:13" ht="23.25" thickBot="1">
      <c r="A12" s="6" t="s">
        <v>4</v>
      </c>
      <c r="B12" s="6" t="s">
        <v>11</v>
      </c>
      <c r="C12" s="6" t="s">
        <v>13</v>
      </c>
      <c r="D12" s="6" t="s">
        <v>12</v>
      </c>
      <c r="E12" s="6" t="s">
        <v>5</v>
      </c>
      <c r="F12" s="6" t="s">
        <v>20</v>
      </c>
      <c r="G12" s="6" t="s">
        <v>6</v>
      </c>
      <c r="H12" s="6" t="s">
        <v>1</v>
      </c>
      <c r="I12" s="6" t="s">
        <v>86</v>
      </c>
      <c r="J12" s="6" t="s">
        <v>87</v>
      </c>
      <c r="K12" s="6" t="s">
        <v>30</v>
      </c>
      <c r="L12" s="6" t="s">
        <v>16</v>
      </c>
      <c r="M12" s="6" t="s">
        <v>9</v>
      </c>
    </row>
    <row r="13" spans="1:13" ht="15">
      <c r="A13" s="357"/>
      <c r="B13" s="65" t="s">
        <v>109</v>
      </c>
      <c r="C13" s="68">
        <v>1985</v>
      </c>
      <c r="D13" s="68" t="s">
        <v>59</v>
      </c>
      <c r="E13" s="68">
        <v>85</v>
      </c>
      <c r="F13" s="353">
        <f>E13+E14</f>
        <v>170</v>
      </c>
      <c r="G13" s="353"/>
      <c r="H13" s="355" t="s">
        <v>98</v>
      </c>
      <c r="I13" s="69"/>
      <c r="J13" s="69"/>
      <c r="K13" s="355">
        <f>J14+J13+I14+I13</f>
        <v>0</v>
      </c>
      <c r="L13" s="355"/>
      <c r="M13" s="70" t="s">
        <v>110</v>
      </c>
    </row>
    <row r="14" spans="1:13" ht="15.75" thickBot="1">
      <c r="A14" s="358"/>
      <c r="B14" s="66" t="s">
        <v>111</v>
      </c>
      <c r="C14" s="67">
        <v>1989</v>
      </c>
      <c r="D14" s="67" t="s">
        <v>61</v>
      </c>
      <c r="E14" s="71">
        <v>85</v>
      </c>
      <c r="F14" s="354"/>
      <c r="G14" s="354"/>
      <c r="H14" s="356"/>
      <c r="I14" s="72"/>
      <c r="J14" s="72"/>
      <c r="K14" s="356"/>
      <c r="L14" s="356"/>
      <c r="M14" s="73" t="s">
        <v>110</v>
      </c>
    </row>
    <row r="15" spans="1:13" ht="15">
      <c r="A15" s="357"/>
      <c r="B15" s="65"/>
      <c r="C15" s="68"/>
      <c r="D15" s="68"/>
      <c r="E15" s="68"/>
      <c r="F15" s="359">
        <f>E15+E16</f>
        <v>0</v>
      </c>
      <c r="G15" s="353"/>
      <c r="H15" s="355"/>
      <c r="I15" s="69"/>
      <c r="J15" s="69"/>
      <c r="K15" s="355">
        <f>J16+J15+I16+I15</f>
        <v>0</v>
      </c>
      <c r="L15" s="355"/>
      <c r="M15" s="70"/>
    </row>
    <row r="16" spans="1:13" ht="15.75" thickBot="1">
      <c r="A16" s="358"/>
      <c r="B16" s="66"/>
      <c r="C16" s="67"/>
      <c r="D16" s="67"/>
      <c r="E16" s="71"/>
      <c r="F16" s="360"/>
      <c r="G16" s="354"/>
      <c r="H16" s="356"/>
      <c r="I16" s="72"/>
      <c r="J16" s="72"/>
      <c r="K16" s="356"/>
      <c r="L16" s="356"/>
      <c r="M16" s="73"/>
    </row>
    <row r="17" spans="1:13" ht="15">
      <c r="A17" s="357"/>
      <c r="B17" s="65"/>
      <c r="C17" s="68"/>
      <c r="D17" s="68"/>
      <c r="E17" s="74"/>
      <c r="F17" s="359">
        <f>E17+E18</f>
        <v>0</v>
      </c>
      <c r="G17" s="353"/>
      <c r="H17" s="355"/>
      <c r="I17" s="69"/>
      <c r="J17" s="69"/>
      <c r="K17" s="355">
        <f>J18+J17+I18+I17</f>
        <v>0</v>
      </c>
      <c r="L17" s="355"/>
      <c r="M17" s="70"/>
    </row>
    <row r="18" spans="1:13" ht="15.75" thickBot="1">
      <c r="A18" s="358"/>
      <c r="B18" s="66"/>
      <c r="C18" s="67"/>
      <c r="D18" s="67"/>
      <c r="E18" s="71"/>
      <c r="F18" s="354"/>
      <c r="G18" s="354"/>
      <c r="H18" s="356"/>
      <c r="I18" s="72"/>
      <c r="J18" s="72"/>
      <c r="K18" s="356"/>
      <c r="L18" s="356"/>
      <c r="M18" s="73"/>
    </row>
    <row r="19" spans="1:13" ht="15">
      <c r="A19" s="357"/>
      <c r="B19" s="65"/>
      <c r="C19" s="68"/>
      <c r="D19" s="68"/>
      <c r="E19" s="74"/>
      <c r="F19" s="359">
        <f>E19+E20</f>
        <v>0</v>
      </c>
      <c r="G19" s="353"/>
      <c r="H19" s="355"/>
      <c r="I19" s="69"/>
      <c r="J19" s="69"/>
      <c r="K19" s="355">
        <v>103</v>
      </c>
      <c r="L19" s="355"/>
      <c r="M19" s="70"/>
    </row>
    <row r="20" spans="1:13" ht="15.75" thickBot="1">
      <c r="A20" s="358"/>
      <c r="B20" s="66"/>
      <c r="C20" s="67"/>
      <c r="D20" s="67"/>
      <c r="E20" s="71"/>
      <c r="F20" s="360"/>
      <c r="G20" s="354"/>
      <c r="H20" s="356"/>
      <c r="I20" s="72"/>
      <c r="J20" s="72"/>
      <c r="K20" s="356"/>
      <c r="L20" s="356"/>
      <c r="M20" s="73"/>
    </row>
    <row r="23" spans="2:12" ht="12.75">
      <c r="B23" t="s">
        <v>0</v>
      </c>
      <c r="D23" t="s">
        <v>2</v>
      </c>
      <c r="I23" t="s">
        <v>17</v>
      </c>
      <c r="L23" t="s">
        <v>83</v>
      </c>
    </row>
  </sheetData>
  <sheetProtection/>
  <mergeCells count="33">
    <mergeCell ref="H15:H16"/>
    <mergeCell ref="H13:H14"/>
    <mergeCell ref="K17:K18"/>
    <mergeCell ref="K19:K20"/>
    <mergeCell ref="K15:K16"/>
    <mergeCell ref="K13:K14"/>
    <mergeCell ref="A10:M10"/>
    <mergeCell ref="A11:M11"/>
    <mergeCell ref="A1:B1"/>
    <mergeCell ref="A5:M5"/>
    <mergeCell ref="A6:M6"/>
    <mergeCell ref="A2:M2"/>
    <mergeCell ref="A3:M3"/>
    <mergeCell ref="A4:M4"/>
    <mergeCell ref="A8:M8"/>
    <mergeCell ref="A17:A18"/>
    <mergeCell ref="A15:A16"/>
    <mergeCell ref="A13:A14"/>
    <mergeCell ref="A19:A20"/>
    <mergeCell ref="F15:F16"/>
    <mergeCell ref="F13:F14"/>
    <mergeCell ref="F19:F20"/>
    <mergeCell ref="F17:F18"/>
    <mergeCell ref="G13:G14"/>
    <mergeCell ref="G15:G16"/>
    <mergeCell ref="G17:G18"/>
    <mergeCell ref="G19:G20"/>
    <mergeCell ref="L13:L14"/>
    <mergeCell ref="L15:L16"/>
    <mergeCell ref="L17:L18"/>
    <mergeCell ref="L19:L20"/>
    <mergeCell ref="H17:H18"/>
    <mergeCell ref="H19:H20"/>
  </mergeCells>
  <printOptions/>
  <pageMargins left="0.7480314960629921" right="0.7480314960629921" top="0.984251968503937" bottom="0.984251968503937" header="0.31496062992125984" footer="0.31496062992125984"/>
  <pageSetup horizontalDpi="360" verticalDpi="360" orientation="landscape" paperSize="9" scale="84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7">
      <selection activeCell="B25" sqref="B25"/>
    </sheetView>
  </sheetViews>
  <sheetFormatPr defaultColWidth="8.875" defaultRowHeight="12.75"/>
  <cols>
    <col min="1" max="1" width="5.25390625" style="0" customWidth="1"/>
    <col min="2" max="2" width="34.25390625" style="0" customWidth="1"/>
    <col min="3" max="3" width="7.75390625" style="0" customWidth="1"/>
    <col min="4" max="4" width="7.375" style="0" customWidth="1"/>
    <col min="5" max="5" width="6.375" style="0" customWidth="1"/>
    <col min="6" max="6" width="8.125" style="0" customWidth="1"/>
    <col min="7" max="7" width="8.25390625" style="0" customWidth="1"/>
    <col min="8" max="8" width="18.375" style="0" customWidth="1"/>
    <col min="9" max="9" width="8.00390625" style="0" customWidth="1"/>
    <col min="10" max="10" width="11.75390625" style="0" customWidth="1"/>
    <col min="11" max="11" width="6.875" style="0" customWidth="1"/>
    <col min="12" max="12" width="7.375" style="0" customWidth="1"/>
    <col min="13" max="13" width="7.875" style="0" customWidth="1"/>
    <col min="14" max="14" width="18.25390625" style="0" customWidth="1"/>
  </cols>
  <sheetData>
    <row r="1" spans="1:14" ht="15.75">
      <c r="A1" s="315" t="s">
        <v>88</v>
      </c>
      <c r="B1" s="3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0" t="s">
        <v>32</v>
      </c>
    </row>
    <row r="2" spans="1:14" ht="20.25" customHeight="1">
      <c r="A2" s="316" t="s">
        <v>18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 ht="20.25">
      <c r="A3" s="316" t="s">
        <v>19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4" ht="20.25">
      <c r="A4" s="316" t="s">
        <v>15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20.25">
      <c r="A5" s="317" t="s">
        <v>89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</row>
    <row r="6" spans="1:14" ht="15.75">
      <c r="A6" s="318" t="s">
        <v>41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</row>
    <row r="7" spans="1:14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15.75">
      <c r="A8" s="318" t="s">
        <v>27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</row>
    <row r="9" spans="1:14" ht="16.5" customHeight="1">
      <c r="A9" s="12"/>
      <c r="B9" s="12"/>
      <c r="C9" s="15"/>
      <c r="D9" s="15"/>
      <c r="E9" s="15"/>
      <c r="F9" s="15"/>
      <c r="G9" s="15"/>
      <c r="H9" s="15"/>
      <c r="I9" s="15"/>
      <c r="J9" s="15"/>
      <c r="K9" s="15"/>
      <c r="L9" s="12"/>
      <c r="M9" s="12"/>
      <c r="N9" s="31"/>
    </row>
    <row r="10" spans="1:14" ht="18.75" customHeight="1">
      <c r="A10" s="319" t="s">
        <v>151</v>
      </c>
      <c r="B10" s="320"/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</row>
    <row r="11" spans="1:14" ht="15">
      <c r="A11" s="41"/>
      <c r="B11" s="128"/>
      <c r="C11" s="127"/>
      <c r="D11" s="127"/>
      <c r="E11" s="129"/>
      <c r="F11" s="130"/>
      <c r="G11" s="130"/>
      <c r="H11" s="127"/>
      <c r="I11" s="127"/>
      <c r="J11" s="127"/>
      <c r="K11" s="127"/>
      <c r="L11" s="127"/>
      <c r="M11" s="127"/>
      <c r="N11" s="127"/>
    </row>
    <row r="12" spans="1:14" ht="14.25">
      <c r="A12" s="351" t="s">
        <v>200</v>
      </c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</row>
    <row r="13" spans="1:14" ht="27" customHeight="1">
      <c r="A13" s="5" t="s">
        <v>4</v>
      </c>
      <c r="B13" s="5" t="s">
        <v>11</v>
      </c>
      <c r="C13" s="5" t="s">
        <v>13</v>
      </c>
      <c r="D13" s="5" t="s">
        <v>12</v>
      </c>
      <c r="E13" s="6" t="s">
        <v>5</v>
      </c>
      <c r="F13" s="6" t="s">
        <v>20</v>
      </c>
      <c r="G13" s="6" t="s">
        <v>6</v>
      </c>
      <c r="H13" s="5" t="s">
        <v>1</v>
      </c>
      <c r="I13" s="6" t="s">
        <v>80</v>
      </c>
      <c r="J13" s="6" t="s">
        <v>238</v>
      </c>
      <c r="K13" s="6" t="s">
        <v>16</v>
      </c>
      <c r="L13" s="5" t="s">
        <v>12</v>
      </c>
      <c r="M13" s="5" t="s">
        <v>21</v>
      </c>
      <c r="N13" s="5" t="s">
        <v>9</v>
      </c>
    </row>
    <row r="14" spans="1:14" ht="18" customHeight="1">
      <c r="A14" s="5"/>
      <c r="B14" s="5" t="s">
        <v>201</v>
      </c>
      <c r="C14" s="5">
        <v>1972</v>
      </c>
      <c r="D14" s="5"/>
      <c r="E14" s="6"/>
      <c r="F14" s="6"/>
      <c r="G14" s="6">
        <v>16</v>
      </c>
      <c r="H14" s="5" t="s">
        <v>202</v>
      </c>
      <c r="I14" s="6"/>
      <c r="J14" s="6"/>
      <c r="K14" s="6"/>
      <c r="L14" s="5"/>
      <c r="M14" s="5"/>
      <c r="N14" s="5"/>
    </row>
    <row r="15" spans="1:14" ht="15">
      <c r="A15" s="28"/>
      <c r="B15" s="63" t="s">
        <v>149</v>
      </c>
      <c r="C15" s="64">
        <v>1970</v>
      </c>
      <c r="D15" s="64"/>
      <c r="E15" s="64"/>
      <c r="F15" s="76">
        <v>78</v>
      </c>
      <c r="G15" s="76">
        <v>16</v>
      </c>
      <c r="H15" s="64" t="s">
        <v>150</v>
      </c>
      <c r="I15" s="111"/>
      <c r="J15" s="105"/>
      <c r="K15" s="77">
        <v>1</v>
      </c>
      <c r="L15" s="64"/>
      <c r="M15" s="64">
        <v>30</v>
      </c>
      <c r="N15" s="64"/>
    </row>
    <row r="18" spans="2:12" ht="12.75">
      <c r="B18" t="s">
        <v>0</v>
      </c>
      <c r="D18" t="s">
        <v>2</v>
      </c>
      <c r="I18" t="s">
        <v>17</v>
      </c>
      <c r="L18" t="s">
        <v>83</v>
      </c>
    </row>
  </sheetData>
  <sheetProtection/>
  <mergeCells count="9">
    <mergeCell ref="A8:N8"/>
    <mergeCell ref="A10:N10"/>
    <mergeCell ref="A12:N12"/>
    <mergeCell ref="A1:B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RePack by Diakov</cp:lastModifiedBy>
  <cp:lastPrinted>2021-09-29T10:41:31Z</cp:lastPrinted>
  <dcterms:created xsi:type="dcterms:W3CDTF">2004-01-28T07:26:31Z</dcterms:created>
  <dcterms:modified xsi:type="dcterms:W3CDTF">2021-09-29T10:49:54Z</dcterms:modified>
  <cp:category/>
  <cp:version/>
  <cp:contentType/>
  <cp:contentStatus/>
</cp:coreProperties>
</file>