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220" windowHeight="17700" activeTab="4"/>
  </bookViews>
  <sheets>
    <sheet name="Двоеборье" sheetId="1" r:id="rId1"/>
    <sheet name="ЖИМ" sheetId="3" r:id="rId2"/>
    <sheet name="ДЦ" sheetId="4" r:id="rId3"/>
    <sheet name="Рывок" sheetId="5" r:id="rId4"/>
    <sheet name="Толчок" sheetId="6" r:id="rId5"/>
    <sheet name="АГР" sheetId="7" r:id="rId6"/>
    <sheet name="Троеборье" sheetId="8" r:id="rId7"/>
    <sheet name="Марафоны" sheetId="9" r:id="rId8"/>
    <sheet name="Гиревая гонка" sheetId="10" r:id="rId9"/>
    <sheet name="Жонглирование" sheetId="16" r:id="rId10"/>
    <sheet name="Командный" sheetId="12" r:id="rId11"/>
    <sheet name="ПОТОКИ 1" sheetId="13" r:id="rId12"/>
    <sheet name="ПОТОКИ 2" sheetId="14" r:id="rId1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8" l="1"/>
  <c r="N16" i="8"/>
  <c r="N13" i="8"/>
  <c r="R14" i="12"/>
  <c r="R15" i="12"/>
  <c r="R16" i="12"/>
  <c r="R17" i="12"/>
  <c r="R20" i="12"/>
  <c r="R25" i="12"/>
  <c r="R41" i="12"/>
  <c r="R42" i="12"/>
  <c r="R26" i="12"/>
  <c r="R18" i="12"/>
  <c r="R29" i="12"/>
  <c r="R21" i="12"/>
  <c r="R22" i="12"/>
  <c r="R23" i="12"/>
  <c r="R28" i="12"/>
  <c r="R30" i="12"/>
  <c r="R19" i="12"/>
  <c r="R31" i="12"/>
  <c r="R27" i="12"/>
  <c r="R32" i="12"/>
  <c r="R33" i="12"/>
  <c r="R34" i="12"/>
  <c r="R24" i="12"/>
  <c r="R35" i="12"/>
  <c r="R36" i="12"/>
  <c r="R37" i="12"/>
  <c r="R38" i="12"/>
  <c r="R39" i="12"/>
  <c r="R40" i="12"/>
  <c r="R13" i="12"/>
  <c r="O13" i="8"/>
  <c r="L26" i="9"/>
  <c r="L23" i="9"/>
  <c r="L18" i="9"/>
  <c r="L15" i="9"/>
  <c r="L19" i="8"/>
  <c r="O16" i="8"/>
  <c r="J70" i="7"/>
  <c r="J67" i="7"/>
  <c r="J63" i="7"/>
  <c r="J62" i="7"/>
  <c r="J61" i="7"/>
  <c r="J60" i="7"/>
  <c r="J57" i="7"/>
  <c r="J56" i="7"/>
  <c r="J55" i="7"/>
  <c r="J52" i="7"/>
  <c r="J51" i="7"/>
  <c r="J30" i="7"/>
  <c r="J27" i="7"/>
  <c r="J17" i="7"/>
  <c r="J15" i="7"/>
  <c r="J16" i="7"/>
  <c r="J14" i="7"/>
  <c r="J13" i="7"/>
  <c r="L39" i="6"/>
  <c r="L35" i="6"/>
  <c r="L31" i="6"/>
  <c r="L30" i="6"/>
  <c r="L27" i="6"/>
  <c r="L26" i="6"/>
  <c r="L25" i="6"/>
  <c r="L24" i="6"/>
  <c r="L21" i="6"/>
  <c r="L19" i="6"/>
  <c r="L20" i="6"/>
  <c r="L16" i="6"/>
  <c r="L15" i="6"/>
  <c r="L14" i="6"/>
  <c r="L13" i="6"/>
  <c r="L35" i="5"/>
  <c r="L32" i="5"/>
  <c r="L29" i="5"/>
  <c r="L28" i="5"/>
  <c r="L25" i="5"/>
  <c r="L22" i="5"/>
  <c r="L19" i="5"/>
  <c r="L18" i="5"/>
  <c r="L17" i="5"/>
  <c r="L16" i="5"/>
  <c r="L13" i="5"/>
  <c r="L37" i="4"/>
  <c r="L34" i="4"/>
  <c r="L33" i="4"/>
  <c r="L29" i="4"/>
  <c r="L30" i="4"/>
  <c r="L28" i="4"/>
  <c r="L27" i="4"/>
  <c r="L24" i="4"/>
  <c r="L23" i="4"/>
  <c r="L20" i="4"/>
  <c r="L15" i="4"/>
  <c r="L14" i="4"/>
  <c r="L13" i="4"/>
  <c r="J21" i="3"/>
  <c r="J18" i="3"/>
  <c r="J17" i="3"/>
  <c r="J14" i="3"/>
  <c r="J13" i="3"/>
  <c r="K39" i="1"/>
  <c r="L39" i="1"/>
  <c r="N39" i="1"/>
  <c r="K34" i="1"/>
  <c r="L34" i="1"/>
  <c r="N34" i="1"/>
  <c r="K36" i="1"/>
  <c r="L36" i="1"/>
  <c r="N36" i="1"/>
  <c r="K35" i="1"/>
  <c r="L35" i="1"/>
  <c r="N35" i="1"/>
  <c r="K31" i="1"/>
  <c r="L31" i="1"/>
  <c r="N31" i="1"/>
  <c r="K30" i="1"/>
  <c r="K18" i="1"/>
  <c r="L18" i="1"/>
  <c r="N18" i="1"/>
  <c r="K17" i="1"/>
  <c r="L17" i="1"/>
  <c r="N17" i="1"/>
  <c r="J48" i="7"/>
  <c r="J47" i="7"/>
  <c r="J46" i="7"/>
  <c r="J45" i="7"/>
  <c r="J44" i="7"/>
  <c r="J43" i="7"/>
  <c r="J40" i="7"/>
  <c r="J37" i="7"/>
  <c r="J33" i="7"/>
  <c r="J38" i="7"/>
  <c r="J39" i="7"/>
  <c r="J34" i="7"/>
  <c r="J35" i="7"/>
  <c r="J36" i="7"/>
  <c r="J24" i="7"/>
  <c r="J20" i="7"/>
  <c r="J23" i="7"/>
  <c r="J22" i="7"/>
  <c r="J21" i="7"/>
  <c r="O19" i="8"/>
  <c r="M21" i="1"/>
  <c r="N21" i="1"/>
  <c r="L30" i="1"/>
  <c r="N30" i="1"/>
  <c r="M27" i="1"/>
  <c r="N27" i="1"/>
  <c r="L18" i="4"/>
  <c r="L19" i="4"/>
  <c r="M26" i="1"/>
  <c r="N26" i="1"/>
  <c r="M22" i="1"/>
  <c r="N22" i="1"/>
  <c r="M23" i="1"/>
  <c r="N23" i="1"/>
  <c r="M14" i="1"/>
  <c r="N14" i="1"/>
  <c r="M15" i="1"/>
  <c r="N15" i="1"/>
  <c r="M13" i="1"/>
  <c r="N13" i="1"/>
  <c r="M16" i="1"/>
  <c r="N16" i="1"/>
  <c r="L11" i="9"/>
  <c r="L12" i="9"/>
</calcChain>
</file>

<file path=xl/sharedStrings.xml><?xml version="1.0" encoding="utf-8"?>
<sst xmlns="http://schemas.openxmlformats.org/spreadsheetml/2006/main" count="1976" uniqueCount="410">
  <si>
    <t>г.Екатеринбург</t>
  </si>
  <si>
    <t>МИРОВАЯ АССОЦИАЦИЯ КЛУБОВ ГИРЕВОГО СПОРТА</t>
  </si>
  <si>
    <t>МИРОВАЯ ФЕДЕРАЦИЯ ГИРЕВОГО СПОРТА</t>
  </si>
  <si>
    <t>РОССИЙСКИЙ СОЮЗ ГИРЕВОГО СПОРТА</t>
  </si>
  <si>
    <t xml:space="preserve">"Золотой Тигр" </t>
  </si>
  <si>
    <t>ПРОТОКОЛ</t>
  </si>
  <si>
    <t>Двоеборье</t>
  </si>
  <si>
    <t xml:space="preserve"> МУЖЧИНЫ</t>
  </si>
  <si>
    <t>Ф.И.О.</t>
  </si>
  <si>
    <t>Дата рожд.</t>
  </si>
  <si>
    <t>Разряд</t>
  </si>
  <si>
    <t>Вес</t>
  </si>
  <si>
    <t>Весовая категория</t>
  </si>
  <si>
    <t>Вес гирь</t>
  </si>
  <si>
    <t>Команда</t>
  </si>
  <si>
    <t>Толчок</t>
  </si>
  <si>
    <t xml:space="preserve"> Рывок Сумма </t>
  </si>
  <si>
    <t xml:space="preserve"> Рывок</t>
  </si>
  <si>
    <t>Двоеборье 5 минут</t>
  </si>
  <si>
    <t>Двоеборье 10 минут</t>
  </si>
  <si>
    <t>Очки</t>
  </si>
  <si>
    <t xml:space="preserve"> Место</t>
  </si>
  <si>
    <t>Очки в команду</t>
  </si>
  <si>
    <t>Тренер</t>
  </si>
  <si>
    <t>17-18 сентября 2022 года</t>
  </si>
  <si>
    <t>Место</t>
  </si>
  <si>
    <t>МЕЖДУНАРОДНЫЙ ТУРНИР ПО ГИРЕВОМУ СПОРТУ 2022</t>
  </si>
  <si>
    <t>Жим</t>
  </si>
  <si>
    <t>Длинный цикл 10минут</t>
  </si>
  <si>
    <t>Длинный цикл 5минут</t>
  </si>
  <si>
    <t>Длинный цикл 3минуты</t>
  </si>
  <si>
    <t>Длинный цикл</t>
  </si>
  <si>
    <t>Рывок</t>
  </si>
  <si>
    <t>Рывок 5 минут</t>
  </si>
  <si>
    <t>Рывок 10 минут</t>
  </si>
  <si>
    <t>Толчок 5 минут</t>
  </si>
  <si>
    <t>Толчок 3 минуты</t>
  </si>
  <si>
    <t>АГР 12 минут</t>
  </si>
  <si>
    <t>Армейский гиревой рывок</t>
  </si>
  <si>
    <t>Троеборье 5 минут</t>
  </si>
  <si>
    <t>Троеборье 10 минут</t>
  </si>
  <si>
    <t>ДЦ</t>
  </si>
  <si>
    <t>Рывок сумма</t>
  </si>
  <si>
    <t>Мужчины</t>
  </si>
  <si>
    <t xml:space="preserve">Место </t>
  </si>
  <si>
    <t>ПОЛУМАРАФОН</t>
  </si>
  <si>
    <t>МАРАФОН</t>
  </si>
  <si>
    <t>ЭТАП МЕЖДУНАРОДНОЙ СЕРИИ ГРАН ПРИ ПО ГИРЕВОМУ СПОРТУ 2022</t>
  </si>
  <si>
    <t>Уровень</t>
  </si>
  <si>
    <t>Подьемы</t>
  </si>
  <si>
    <t>Гиревая гонка</t>
  </si>
  <si>
    <t xml:space="preserve">Командный зачет </t>
  </si>
  <si>
    <t>ПОДА</t>
  </si>
  <si>
    <t>ЖИМ</t>
  </si>
  <si>
    <t>Армейский рывок</t>
  </si>
  <si>
    <t>Спринт</t>
  </si>
  <si>
    <t>Марафоны</t>
  </si>
  <si>
    <t>Онов.</t>
  </si>
  <si>
    <t>Доп.</t>
  </si>
  <si>
    <t>Сумма</t>
  </si>
  <si>
    <t>Толчок 1 минута</t>
  </si>
  <si>
    <t>Пантюхин Константин</t>
  </si>
  <si>
    <t>105+</t>
  </si>
  <si>
    <t>ССк Звезда</t>
  </si>
  <si>
    <t>Богатых Николай</t>
  </si>
  <si>
    <t>Аэропорт</t>
  </si>
  <si>
    <t>Ветераны 40-49</t>
  </si>
  <si>
    <t>Макаров Андрей</t>
  </si>
  <si>
    <t>Атлет</t>
  </si>
  <si>
    <t>Ветераны 50-59</t>
  </si>
  <si>
    <t>Чихачев Антон</t>
  </si>
  <si>
    <t>Гиревик</t>
  </si>
  <si>
    <t>Руднев С</t>
  </si>
  <si>
    <t>Долгов Сергей</t>
  </si>
  <si>
    <t>Волосатов Константин</t>
  </si>
  <si>
    <t>Жим 5 минут</t>
  </si>
  <si>
    <t>KnaGu</t>
  </si>
  <si>
    <t>Москва</t>
  </si>
  <si>
    <t>Латыпов Денис</t>
  </si>
  <si>
    <t>Пушка</t>
  </si>
  <si>
    <t>Квашнин М</t>
  </si>
  <si>
    <t>Лысяк Андрей</t>
  </si>
  <si>
    <t>Лебяжьеская ДЮСШ</t>
  </si>
  <si>
    <t>Яхнич Е</t>
  </si>
  <si>
    <t>Аскаров Артур</t>
  </si>
  <si>
    <t>Евгений Вайгент</t>
  </si>
  <si>
    <t>Омск</t>
  </si>
  <si>
    <t>Искаков</t>
  </si>
  <si>
    <t>Ветеранки 50-59</t>
  </si>
  <si>
    <t>Кривошеина Галина</t>
  </si>
  <si>
    <t>ID</t>
  </si>
  <si>
    <t>Ветераны 60+</t>
  </si>
  <si>
    <t>Казанцев Анатолий</t>
  </si>
  <si>
    <t>Монолит</t>
  </si>
  <si>
    <t>Романов Иван</t>
  </si>
  <si>
    <t>Никольский Михаил</t>
  </si>
  <si>
    <t>Шубин Андрей</t>
  </si>
  <si>
    <t>Ачинск</t>
  </si>
  <si>
    <t>№</t>
  </si>
  <si>
    <t>Время</t>
  </si>
  <si>
    <t>Вес гири</t>
  </si>
  <si>
    <t>Поток/№ помоста</t>
  </si>
  <si>
    <t>Зимин Дмитрий</t>
  </si>
  <si>
    <t>Kartaly Team</t>
  </si>
  <si>
    <t>Пода</t>
  </si>
  <si>
    <t>Юноши</t>
  </si>
  <si>
    <t>Матвеев Александр</t>
  </si>
  <si>
    <t>Половнев Кирилл</t>
  </si>
  <si>
    <t>Ермак Андрей</t>
  </si>
  <si>
    <t>Мохов Александр</t>
  </si>
  <si>
    <t>Юноши Девушки</t>
  </si>
  <si>
    <t>Сероглазова Арина</t>
  </si>
  <si>
    <t>Сучек Татьяна</t>
  </si>
  <si>
    <t>Юсупова Алина</t>
  </si>
  <si>
    <t>Мальчики</t>
  </si>
  <si>
    <t>Масликов Александр</t>
  </si>
  <si>
    <t>Исупов Артем</t>
  </si>
  <si>
    <t>Макаров Артем</t>
  </si>
  <si>
    <t>Белкин Сергей</t>
  </si>
  <si>
    <t>Бачинин Игорь</t>
  </si>
  <si>
    <t>Тюмень</t>
  </si>
  <si>
    <t>Брюхов Валерий</t>
  </si>
  <si>
    <t>Ардаев Антон</t>
  </si>
  <si>
    <t>КировГрад</t>
  </si>
  <si>
    <t>Давлятов Ринат</t>
  </si>
  <si>
    <t>Екатеринбург</t>
  </si>
  <si>
    <t xml:space="preserve">Рывлк 2ух гирь </t>
  </si>
  <si>
    <t>Васильев Степан</t>
  </si>
  <si>
    <t>УВА</t>
  </si>
  <si>
    <t>Добровольских Максим</t>
  </si>
  <si>
    <t>Несмелов Виктор</t>
  </si>
  <si>
    <t>Ветеранки 60+</t>
  </si>
  <si>
    <t>Несмелова Ольга</t>
  </si>
  <si>
    <t>Тарасов Леонид</t>
  </si>
  <si>
    <t>Степанов Глеб</t>
  </si>
  <si>
    <t>Толстов С</t>
  </si>
  <si>
    <t>Лещук Кирилл</t>
  </si>
  <si>
    <t>Тюмень СК ПРИБОЙ</t>
  </si>
  <si>
    <t>Жданова Татьяна</t>
  </si>
  <si>
    <t>Доронин Эдуард</t>
  </si>
  <si>
    <t>Болотова Кира</t>
  </si>
  <si>
    <t>СТИМ</t>
  </si>
  <si>
    <t>Болотов Антон</t>
  </si>
  <si>
    <t>Алексеенков Сергей</t>
  </si>
  <si>
    <t>Бобков Михаил</t>
  </si>
  <si>
    <t>Мальчики до 12</t>
  </si>
  <si>
    <t>Латников Даниил</t>
  </si>
  <si>
    <t>Боровиков Григорий</t>
  </si>
  <si>
    <t>Петров Григорий</t>
  </si>
  <si>
    <t>Охорзин Егор</t>
  </si>
  <si>
    <t>Подкорытов Игорь</t>
  </si>
  <si>
    <t>Демина Виталина</t>
  </si>
  <si>
    <t>Девушки до 12</t>
  </si>
  <si>
    <t>Женщины</t>
  </si>
  <si>
    <t>Сапожникова Анастасия</t>
  </si>
  <si>
    <t>Сила Вере</t>
  </si>
  <si>
    <t>Феклушин Евгений</t>
  </si>
  <si>
    <t>Халепов Савелий</t>
  </si>
  <si>
    <t>Савухин Константин</t>
  </si>
  <si>
    <t>Девочки до 12 лет</t>
  </si>
  <si>
    <t>Халепова Анастасия</t>
  </si>
  <si>
    <t>1 1</t>
  </si>
  <si>
    <t>2 2</t>
  </si>
  <si>
    <t>3 3</t>
  </si>
  <si>
    <t>4 4</t>
  </si>
  <si>
    <t>1 2</t>
  </si>
  <si>
    <t>1 3</t>
  </si>
  <si>
    <t>1 4</t>
  </si>
  <si>
    <t>2 1</t>
  </si>
  <si>
    <t>2 3</t>
  </si>
  <si>
    <t>Шанин Александр</t>
  </si>
  <si>
    <t>Ветернаы 40-48</t>
  </si>
  <si>
    <t>Феофанов Иван</t>
  </si>
  <si>
    <t>Волгоград</t>
  </si>
  <si>
    <t>Малахова Ольга</t>
  </si>
  <si>
    <t xml:space="preserve">Тюмень </t>
  </si>
  <si>
    <t>Денисов Иван</t>
  </si>
  <si>
    <t>ИД</t>
  </si>
  <si>
    <t>Ветеранки 40-49</t>
  </si>
  <si>
    <t>Осадчук Светлана</t>
  </si>
  <si>
    <t>4 1</t>
  </si>
  <si>
    <t>4 2</t>
  </si>
  <si>
    <t>4 3</t>
  </si>
  <si>
    <t>5 1</t>
  </si>
  <si>
    <t>5 2</t>
  </si>
  <si>
    <t>5 3</t>
  </si>
  <si>
    <t>5 4</t>
  </si>
  <si>
    <t>Подгорный Иван</t>
  </si>
  <si>
    <t>6 1</t>
  </si>
  <si>
    <t>6 2</t>
  </si>
  <si>
    <t>6 3</t>
  </si>
  <si>
    <t>Вдовин Антон</t>
  </si>
  <si>
    <t>6 4</t>
  </si>
  <si>
    <t>7 1</t>
  </si>
  <si>
    <t>7 2</t>
  </si>
  <si>
    <t>7 3</t>
  </si>
  <si>
    <t>7 4</t>
  </si>
  <si>
    <t>Профи</t>
  </si>
  <si>
    <t>Любитель</t>
  </si>
  <si>
    <t>Средний</t>
  </si>
  <si>
    <t>Людитель</t>
  </si>
  <si>
    <t>78+</t>
  </si>
  <si>
    <t>9 1</t>
  </si>
  <si>
    <t>9 2</t>
  </si>
  <si>
    <t>9 3</t>
  </si>
  <si>
    <t>9 4</t>
  </si>
  <si>
    <t>Дв</t>
  </si>
  <si>
    <t>дв</t>
  </si>
  <si>
    <t>Тр</t>
  </si>
  <si>
    <t>10 1</t>
  </si>
  <si>
    <t>10 2</t>
  </si>
  <si>
    <t>10 3</t>
  </si>
  <si>
    <t>10 4</t>
  </si>
  <si>
    <t>Пода ж</t>
  </si>
  <si>
    <t>жим</t>
  </si>
  <si>
    <t>11 1</t>
  </si>
  <si>
    <t>11 2</t>
  </si>
  <si>
    <t>11 3</t>
  </si>
  <si>
    <t>11 4</t>
  </si>
  <si>
    <t>Усольцев Богдан</t>
  </si>
  <si>
    <t>13 1</t>
  </si>
  <si>
    <t>13 3</t>
  </si>
  <si>
    <t>12 3</t>
  </si>
  <si>
    <t>12 4</t>
  </si>
  <si>
    <t xml:space="preserve">Усольцев Богдан </t>
  </si>
  <si>
    <t>13 2</t>
  </si>
  <si>
    <t>14 1</t>
  </si>
  <si>
    <t>14 2</t>
  </si>
  <si>
    <t>14 4</t>
  </si>
  <si>
    <t>15 3</t>
  </si>
  <si>
    <t>15 4</t>
  </si>
  <si>
    <t>тр</t>
  </si>
  <si>
    <t>16 1</t>
  </si>
  <si>
    <t>Аксентьев Даниил</t>
  </si>
  <si>
    <t>дц пода</t>
  </si>
  <si>
    <t>16 2</t>
  </si>
  <si>
    <t>16 3</t>
  </si>
  <si>
    <t>16 4</t>
  </si>
  <si>
    <t>17 1</t>
  </si>
  <si>
    <t>17 2</t>
  </si>
  <si>
    <t>17 3</t>
  </si>
  <si>
    <t>дц</t>
  </si>
  <si>
    <t>Сапожникова Настя</t>
  </si>
  <si>
    <t>18 1</t>
  </si>
  <si>
    <t>18 2</t>
  </si>
  <si>
    <t>18 3</t>
  </si>
  <si>
    <t>18 4</t>
  </si>
  <si>
    <t>АГР</t>
  </si>
  <si>
    <t>19 1</t>
  </si>
  <si>
    <t>19 2</t>
  </si>
  <si>
    <t>19 3</t>
  </si>
  <si>
    <t>19 4</t>
  </si>
  <si>
    <t xml:space="preserve">9 5 </t>
  </si>
  <si>
    <t>11 5</t>
  </si>
  <si>
    <t xml:space="preserve">14 3 </t>
  </si>
  <si>
    <t>85+</t>
  </si>
  <si>
    <t>-</t>
  </si>
  <si>
    <t>48+</t>
  </si>
  <si>
    <t>Троеборье</t>
  </si>
  <si>
    <t>19 5</t>
  </si>
  <si>
    <t>73+</t>
  </si>
  <si>
    <t xml:space="preserve">20 1 </t>
  </si>
  <si>
    <t>20 2</t>
  </si>
  <si>
    <t>20 3</t>
  </si>
  <si>
    <t>20 4</t>
  </si>
  <si>
    <t>20 5</t>
  </si>
  <si>
    <t>21 1</t>
  </si>
  <si>
    <t>Латников Данил</t>
  </si>
  <si>
    <t>Яковлев Кирилл</t>
  </si>
  <si>
    <t>Гранит</t>
  </si>
  <si>
    <t>Шумков Алексей</t>
  </si>
  <si>
    <t>Корольков Игорь</t>
  </si>
  <si>
    <t>Мальчики до 12 лет</t>
  </si>
  <si>
    <t>Спиридонов Семен</t>
  </si>
  <si>
    <t>Спиридонов Иван</t>
  </si>
  <si>
    <t>Долганов Вадим</t>
  </si>
  <si>
    <t>Жмакин Вячеслав</t>
  </si>
  <si>
    <t>Долганов Алексей</t>
  </si>
  <si>
    <t xml:space="preserve">Тонков Александр </t>
  </si>
  <si>
    <t>Управление Россгвардии</t>
  </si>
  <si>
    <t xml:space="preserve">Тарасов Леонид </t>
  </si>
  <si>
    <t>Малышева Ульяна</t>
  </si>
  <si>
    <t>Онятицкий Кирилл</t>
  </si>
  <si>
    <t>Челябинск МВД</t>
  </si>
  <si>
    <t>Стахиев Роман</t>
  </si>
  <si>
    <t>Ачит</t>
  </si>
  <si>
    <t>Чурин Василь</t>
  </si>
  <si>
    <t>Тюмень Прибой</t>
  </si>
  <si>
    <t>Ширяев Денис</t>
  </si>
  <si>
    <t>Девьянск</t>
  </si>
  <si>
    <t>МАРАФОНЫ</t>
  </si>
  <si>
    <t>Коновалов Николай</t>
  </si>
  <si>
    <t>Пышма</t>
  </si>
  <si>
    <t>Некрасов Александр</t>
  </si>
  <si>
    <t>Сушинских Сергей</t>
  </si>
  <si>
    <t>Созонов Станислав</t>
  </si>
  <si>
    <t>Созонова Дарья</t>
  </si>
  <si>
    <t>Битюков Иван</t>
  </si>
  <si>
    <t>Барлаков Николай</t>
  </si>
  <si>
    <t>Курган</t>
  </si>
  <si>
    <t>Овчинникова Оксана</t>
  </si>
  <si>
    <t>Лутушкина Лариса</t>
  </si>
  <si>
    <t>Амосов Сергей</t>
  </si>
  <si>
    <t>ПЫШМА</t>
  </si>
  <si>
    <t>Рябов Сергей</t>
  </si>
  <si>
    <t>Имамбаев Александр</t>
  </si>
  <si>
    <t>Семенова Диана</t>
  </si>
  <si>
    <t>Грязнов Андрей</t>
  </si>
  <si>
    <t>Нестеренко Никита</t>
  </si>
  <si>
    <t>Шмелев Александр</t>
  </si>
  <si>
    <t>Нургалиев Родион</t>
  </si>
  <si>
    <t>Коннонков Валерий</t>
  </si>
  <si>
    <t>Сазанов Семен</t>
  </si>
  <si>
    <t>Алигал</t>
  </si>
  <si>
    <t>Соколов Александр</t>
  </si>
  <si>
    <t>Кузнецова Ксения</t>
  </si>
  <si>
    <t>2 4</t>
  </si>
  <si>
    <t>2 5</t>
  </si>
  <si>
    <t>Сауков Антон</t>
  </si>
  <si>
    <t>Конанков Валерий</t>
  </si>
  <si>
    <t>3 1</t>
  </si>
  <si>
    <t xml:space="preserve">3 2 </t>
  </si>
  <si>
    <t>3 4</t>
  </si>
  <si>
    <t>5 5</t>
  </si>
  <si>
    <t>Заостровных Марина</t>
  </si>
  <si>
    <t>Денисова Любовь</t>
  </si>
  <si>
    <t>6 5</t>
  </si>
  <si>
    <t>1- 5 минут</t>
  </si>
  <si>
    <t>Ветраны 60+</t>
  </si>
  <si>
    <t xml:space="preserve">Мужчины </t>
  </si>
  <si>
    <t>Варлаков Николай</t>
  </si>
  <si>
    <t>8 1</t>
  </si>
  <si>
    <t>8 2</t>
  </si>
  <si>
    <t>8 3</t>
  </si>
  <si>
    <t>8 4</t>
  </si>
  <si>
    <t>12 1</t>
  </si>
  <si>
    <t>12 2</t>
  </si>
  <si>
    <t>Рябова Анастасия</t>
  </si>
  <si>
    <t>Новичок</t>
  </si>
  <si>
    <t>Полупрофи</t>
  </si>
  <si>
    <t>Двоеборье рывок</t>
  </si>
  <si>
    <t>21 2</t>
  </si>
  <si>
    <t>21 3</t>
  </si>
  <si>
    <t>63+</t>
  </si>
  <si>
    <t>Тюмень ПРИБОЙ</t>
  </si>
  <si>
    <t xml:space="preserve">ДЦ </t>
  </si>
  <si>
    <t>Калин Алексей</t>
  </si>
  <si>
    <t>99.8</t>
  </si>
  <si>
    <t>Владимирская Область</t>
  </si>
  <si>
    <t>Яковлева Злата</t>
  </si>
  <si>
    <t>Туринск</t>
  </si>
  <si>
    <t>Жещины</t>
  </si>
  <si>
    <t>ПУШКА</t>
  </si>
  <si>
    <t>Владимирская область</t>
  </si>
  <si>
    <t>ССК Звезда</t>
  </si>
  <si>
    <t>КМС</t>
  </si>
  <si>
    <t>95+</t>
  </si>
  <si>
    <t>МС</t>
  </si>
  <si>
    <t>1ю</t>
  </si>
  <si>
    <t>2ю</t>
  </si>
  <si>
    <t>3ю</t>
  </si>
  <si>
    <t>Жонглирование</t>
  </si>
  <si>
    <t>№ п/п</t>
  </si>
  <si>
    <t>Участник</t>
  </si>
  <si>
    <t>Команда/регион</t>
  </si>
  <si>
    <t xml:space="preserve"> Базо-вая оценка</t>
  </si>
  <si>
    <t>Средняя за  ошибки</t>
  </si>
  <si>
    <t>Итоговая оценка</t>
  </si>
  <si>
    <t>Женщины старше 22 лет, Юниорки 19-23 года</t>
  </si>
  <si>
    <t xml:space="preserve">Попова Анна </t>
  </si>
  <si>
    <t>ДЮСШ "Вихрь" Пермский край</t>
  </si>
  <si>
    <t>А.Г. Лунев</t>
  </si>
  <si>
    <t>Челябинская область</t>
  </si>
  <si>
    <t>О.А. Никифор</t>
  </si>
  <si>
    <t>Попова Людмила</t>
  </si>
  <si>
    <t xml:space="preserve">Девушки 12-18 лет </t>
  </si>
  <si>
    <t xml:space="preserve">Мадаминова Карина </t>
  </si>
  <si>
    <t xml:space="preserve">Ощепкова Анна </t>
  </si>
  <si>
    <t xml:space="preserve">Болотова Мария </t>
  </si>
  <si>
    <t>Голованова Доменика</t>
  </si>
  <si>
    <t>Мужчины - ветераны старше 40 лет</t>
  </si>
  <si>
    <t>Лунев Александр</t>
  </si>
  <si>
    <t>И.А. Сибикин</t>
  </si>
  <si>
    <t>Коркин Вадим</t>
  </si>
  <si>
    <t>Л.А. Синцов</t>
  </si>
  <si>
    <t xml:space="preserve">Ощепков Алексей </t>
  </si>
  <si>
    <t>Юноши 14-18 лет</t>
  </si>
  <si>
    <t>Кобелев Даниил</t>
  </si>
  <si>
    <t>Болотов Данила</t>
  </si>
  <si>
    <t xml:space="preserve">Дедов Олег </t>
  </si>
  <si>
    <t xml:space="preserve">"Юго-Камский" Пермский край </t>
  </si>
  <si>
    <t xml:space="preserve"> "Юго-Камский" Пермский край </t>
  </si>
  <si>
    <t>"Стальная Бабочка" г. Ирбит</t>
  </si>
  <si>
    <t>Главный судья</t>
  </si>
  <si>
    <t>Денисов И Н</t>
  </si>
  <si>
    <t xml:space="preserve">Главный секретарь </t>
  </si>
  <si>
    <t>Подгорный И Ю</t>
  </si>
  <si>
    <t>9,565 х коэф. 0,8 = 7,652</t>
  </si>
  <si>
    <t>5,46 х коэф. 0,8 = 4,368</t>
  </si>
  <si>
    <t>10,35 х коэф. 0,8 = 8,28</t>
  </si>
  <si>
    <t>4,75 х коэф. 0,8 = 3,8</t>
  </si>
  <si>
    <t>Денисов И</t>
  </si>
  <si>
    <t>Кашпур С</t>
  </si>
  <si>
    <t>Шанин А</t>
  </si>
  <si>
    <t>Нургалиев Р</t>
  </si>
  <si>
    <t>Симушин А</t>
  </si>
  <si>
    <t>Степанов В</t>
  </si>
  <si>
    <t>Дворец Национальных Культур</t>
  </si>
  <si>
    <t>Дворец Национальных культур</t>
  </si>
  <si>
    <t>МСМК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</si>
</sst>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\-mmm"/>
    <numFmt numFmtId="165" formatCode="0.000"/>
    <numFmt numFmtId="166" formatCode="#,##0\ _₽"/>
    <numFmt numFmtId="167" formatCode="0.0"/>
  </numFmts>
  <fonts count="2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Arial Cyr"/>
      <charset val="204"/>
    </font>
    <font>
      <b/>
      <sz val="9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FFFF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rgb="FFFFFFCC"/>
      </patternFill>
    </fill>
    <fill>
      <patternFill patternType="solid">
        <fgColor theme="4" tint="0.59999389629810485"/>
        <bgColor rgb="FFFFFFCC"/>
      </patternFill>
    </fill>
    <fill>
      <patternFill patternType="solid">
        <fgColor theme="4" tint="0.59999389629810485"/>
        <bgColor rgb="FFCCFFFF"/>
      </patternFill>
    </fill>
    <fill>
      <patternFill patternType="solid">
        <fgColor theme="4" tint="0.59999389629810485"/>
        <bgColor rgb="FFC0C0C0"/>
      </patternFill>
    </fill>
    <fill>
      <patternFill patternType="solid">
        <fgColor theme="4" tint="0.39997558519241921"/>
        <bgColor rgb="FFC0C0C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CC"/>
      </patternFill>
    </fill>
    <fill>
      <patternFill patternType="solid">
        <fgColor theme="8" tint="0.59999389629810485"/>
        <bgColor rgb="FFC0C0C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FFFFCC"/>
      </patternFill>
    </fill>
    <fill>
      <patternFill patternType="solid">
        <fgColor theme="8" tint="0.39997558519241921"/>
        <bgColor rgb="FFC0C0C0"/>
      </patternFill>
    </fill>
    <fill>
      <patternFill patternType="solid">
        <fgColor theme="8" tint="0.39997558519241921"/>
        <bgColor rgb="FFCCFFFF"/>
      </patternFill>
    </fill>
    <fill>
      <patternFill patternType="solid">
        <fgColor theme="8" tint="0.39997558519241921"/>
        <bgColor rgb="FFFFFF00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9">
    <xf numFmtId="0" fontId="0" fillId="0" borderId="0" xfId="0"/>
    <xf numFmtId="0" fontId="4" fillId="0" borderId="0" xfId="1" applyFont="1"/>
    <xf numFmtId="0" fontId="3" fillId="0" borderId="0" xfId="1" applyFont="1" applyAlignment="1">
      <alignment horizontal="right"/>
    </xf>
    <xf numFmtId="0" fontId="7" fillId="0" borderId="0" xfId="1" applyFont="1" applyAlignment="1">
      <alignment horizontal="center"/>
    </xf>
    <xf numFmtId="0" fontId="8" fillId="0" borderId="0" xfId="1" applyFont="1" applyAlignment="1"/>
    <xf numFmtId="0" fontId="8" fillId="0" borderId="0" xfId="1" applyFont="1" applyAlignment="1">
      <alignment horizontal="center"/>
    </xf>
    <xf numFmtId="0" fontId="9" fillId="0" borderId="0" xfId="1" applyFont="1" applyAlignment="1"/>
    <xf numFmtId="0" fontId="9" fillId="3" borderId="1" xfId="1" applyFont="1" applyFill="1" applyBorder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/>
    </xf>
    <xf numFmtId="0" fontId="8" fillId="0" borderId="0" xfId="1" applyFont="1" applyAlignment="1"/>
    <xf numFmtId="0" fontId="8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4" fillId="0" borderId="0" xfId="1" applyFont="1"/>
    <xf numFmtId="0" fontId="3" fillId="0" borderId="0" xfId="1" applyFont="1" applyAlignment="1">
      <alignment horizontal="right"/>
    </xf>
    <xf numFmtId="0" fontId="7" fillId="0" borderId="0" xfId="1" applyFont="1" applyAlignment="1">
      <alignment horizontal="center"/>
    </xf>
    <xf numFmtId="0" fontId="8" fillId="0" borderId="0" xfId="1" applyFont="1" applyAlignment="1"/>
    <xf numFmtId="0" fontId="8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4" fillId="0" borderId="0" xfId="1" applyFont="1"/>
    <xf numFmtId="0" fontId="3" fillId="0" borderId="0" xfId="1" applyFont="1" applyAlignment="1">
      <alignment horizontal="right"/>
    </xf>
    <xf numFmtId="0" fontId="7" fillId="0" borderId="0" xfId="1" applyFont="1" applyAlignment="1">
      <alignment horizontal="center"/>
    </xf>
    <xf numFmtId="0" fontId="8" fillId="0" borderId="0" xfId="1" applyFont="1" applyAlignment="1"/>
    <xf numFmtId="0" fontId="8" fillId="0" borderId="0" xfId="1" applyFont="1" applyAlignment="1">
      <alignment horizontal="center"/>
    </xf>
    <xf numFmtId="0" fontId="9" fillId="0" borderId="0" xfId="1" applyFont="1" applyAlignment="1"/>
    <xf numFmtId="0" fontId="10" fillId="0" borderId="0" xfId="1" applyFont="1" applyAlignment="1">
      <alignment horizontal="center"/>
    </xf>
    <xf numFmtId="0" fontId="9" fillId="2" borderId="1" xfId="1" applyFont="1" applyFill="1" applyBorder="1" applyAlignment="1">
      <alignment horizontal="left" vertical="center"/>
    </xf>
    <xf numFmtId="0" fontId="7" fillId="0" borderId="0" xfId="1" applyFont="1" applyBorder="1" applyAlignment="1">
      <alignment horizontal="center"/>
    </xf>
    <xf numFmtId="0" fontId="4" fillId="0" borderId="0" xfId="1" applyFont="1"/>
    <xf numFmtId="0" fontId="3" fillId="0" borderId="0" xfId="1" applyFont="1" applyAlignment="1">
      <alignment horizontal="right"/>
    </xf>
    <xf numFmtId="164" fontId="3" fillId="0" borderId="0" xfId="1" applyNumberFormat="1" applyFont="1" applyAlignment="1">
      <alignment horizontal="left"/>
    </xf>
    <xf numFmtId="0" fontId="4" fillId="0" borderId="0" xfId="1" applyFont="1" applyAlignment="1">
      <alignment horizontal="center"/>
    </xf>
    <xf numFmtId="0" fontId="9" fillId="5" borderId="1" xfId="1" applyFont="1" applyFill="1" applyBorder="1" applyAlignment="1">
      <alignment horizontal="left" vertical="center"/>
    </xf>
    <xf numFmtId="1" fontId="9" fillId="7" borderId="1" xfId="1" applyNumberFormat="1" applyFont="1" applyFill="1" applyBorder="1" applyAlignment="1">
      <alignment horizontal="center"/>
    </xf>
    <xf numFmtId="0" fontId="4" fillId="0" borderId="0" xfId="1" applyFont="1"/>
    <xf numFmtId="0" fontId="3" fillId="0" borderId="0" xfId="1" applyFont="1" applyAlignment="1">
      <alignment horizontal="right"/>
    </xf>
    <xf numFmtId="0" fontId="7" fillId="0" borderId="0" xfId="1" applyFont="1" applyAlignment="1">
      <alignment horizontal="center"/>
    </xf>
    <xf numFmtId="0" fontId="9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10" borderId="1" xfId="0" applyFill="1" applyBorder="1"/>
    <xf numFmtId="0" fontId="9" fillId="12" borderId="1" xfId="1" applyFont="1" applyFill="1" applyBorder="1" applyAlignment="1">
      <alignment horizontal="left" vertical="center"/>
    </xf>
    <xf numFmtId="0" fontId="0" fillId="11" borderId="1" xfId="0" applyFill="1" applyBorder="1"/>
    <xf numFmtId="0" fontId="9" fillId="13" borderId="1" xfId="1" applyFont="1" applyFill="1" applyBorder="1" applyAlignment="1">
      <alignment horizontal="left" vertical="center"/>
    </xf>
    <xf numFmtId="1" fontId="9" fillId="14" borderId="1" xfId="1" applyNumberFormat="1" applyFont="1" applyFill="1" applyBorder="1" applyAlignment="1">
      <alignment horizontal="center"/>
    </xf>
    <xf numFmtId="12" fontId="0" fillId="11" borderId="1" xfId="0" applyNumberFormat="1" applyFill="1" applyBorder="1"/>
    <xf numFmtId="0" fontId="9" fillId="11" borderId="1" xfId="1" applyFont="1" applyFill="1" applyBorder="1" applyAlignment="1">
      <alignment horizontal="center"/>
    </xf>
    <xf numFmtId="20" fontId="0" fillId="11" borderId="1" xfId="0" applyNumberFormat="1" applyFill="1" applyBorder="1"/>
    <xf numFmtId="0" fontId="0" fillId="0" borderId="1" xfId="0" applyFill="1" applyBorder="1"/>
    <xf numFmtId="20" fontId="0" fillId="0" borderId="1" xfId="0" applyNumberFormat="1" applyBorder="1"/>
    <xf numFmtId="0" fontId="9" fillId="15" borderId="1" xfId="1" applyFont="1" applyFill="1" applyBorder="1" applyAlignment="1">
      <alignment horizontal="center" vertical="center"/>
    </xf>
    <xf numFmtId="0" fontId="0" fillId="6" borderId="1" xfId="0" applyFill="1" applyBorder="1"/>
    <xf numFmtId="46" fontId="0" fillId="0" borderId="1" xfId="0" applyNumberFormat="1" applyBorder="1"/>
    <xf numFmtId="0" fontId="9" fillId="16" borderId="1" xfId="1" applyFont="1" applyFill="1" applyBorder="1" applyAlignment="1">
      <alignment horizontal="center" vertical="center"/>
    </xf>
    <xf numFmtId="20" fontId="0" fillId="10" borderId="1" xfId="0" applyNumberFormat="1" applyFill="1" applyBorder="1"/>
    <xf numFmtId="0" fontId="0" fillId="0" borderId="1" xfId="0" applyBorder="1" applyAlignment="1">
      <alignment horizontal="center" vertical="center"/>
    </xf>
    <xf numFmtId="0" fontId="9" fillId="18" borderId="1" xfId="1" applyFont="1" applyFill="1" applyBorder="1" applyAlignment="1">
      <alignment horizontal="left" vertical="center"/>
    </xf>
    <xf numFmtId="0" fontId="9" fillId="19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7" borderId="1" xfId="0" applyFill="1" applyBorder="1" applyAlignment="1"/>
    <xf numFmtId="0" fontId="0" fillId="17" borderId="1" xfId="0" applyFill="1" applyBorder="1" applyAlignment="1">
      <alignment horizontal="center"/>
    </xf>
    <xf numFmtId="0" fontId="0" fillId="17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0" xfId="0" applyFill="1"/>
    <xf numFmtId="0" fontId="9" fillId="18" borderId="1" xfId="1" applyFont="1" applyFill="1" applyBorder="1" applyAlignment="1">
      <alignment horizontal="left"/>
    </xf>
    <xf numFmtId="0" fontId="0" fillId="6" borderId="1" xfId="0" applyFill="1" applyBorder="1" applyAlignment="1"/>
    <xf numFmtId="0" fontId="0" fillId="6" borderId="1" xfId="0" applyFill="1" applyBorder="1" applyAlignment="1">
      <alignment horizontal="center" vertical="center"/>
    </xf>
    <xf numFmtId="0" fontId="0" fillId="6" borderId="6" xfId="0" applyFill="1" applyBorder="1" applyAlignment="1"/>
    <xf numFmtId="0" fontId="0" fillId="6" borderId="6" xfId="0" applyFill="1" applyBorder="1" applyAlignment="1">
      <alignment horizontal="center" vertical="center"/>
    </xf>
    <xf numFmtId="0" fontId="0" fillId="17" borderId="1" xfId="0" applyFill="1" applyBorder="1" applyAlignment="1">
      <alignment horizontal="left"/>
    </xf>
    <xf numFmtId="0" fontId="9" fillId="18" borderId="1" xfId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/>
    </xf>
    <xf numFmtId="0" fontId="9" fillId="5" borderId="2" xfId="1" applyFont="1" applyFill="1" applyBorder="1" applyAlignment="1">
      <alignment horizontal="left" vertical="center"/>
    </xf>
    <xf numFmtId="0" fontId="0" fillId="20" borderId="1" xfId="0" applyFill="1" applyBorder="1" applyAlignment="1">
      <alignment horizontal="center"/>
    </xf>
    <xf numFmtId="0" fontId="9" fillId="21" borderId="1" xfId="1" applyFont="1" applyFill="1" applyBorder="1" applyAlignment="1">
      <alignment horizontal="left" vertical="center"/>
    </xf>
    <xf numFmtId="0" fontId="0" fillId="20" borderId="1" xfId="0" applyFill="1" applyBorder="1"/>
    <xf numFmtId="0" fontId="9" fillId="2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0" fillId="20" borderId="1" xfId="0" applyNumberFormat="1" applyFill="1" applyBorder="1" applyAlignment="1">
      <alignment horizontal="center"/>
    </xf>
    <xf numFmtId="0" fontId="9" fillId="20" borderId="1" xfId="1" applyFont="1" applyFill="1" applyBorder="1" applyAlignment="1">
      <alignment horizontal="center"/>
    </xf>
    <xf numFmtId="1" fontId="9" fillId="23" borderId="1" xfId="1" applyNumberFormat="1" applyFont="1" applyFill="1" applyBorder="1" applyAlignment="1">
      <alignment horizontal="center"/>
    </xf>
    <xf numFmtId="46" fontId="0" fillId="20" borderId="1" xfId="0" applyNumberFormat="1" applyFill="1" applyBorder="1" applyAlignment="1">
      <alignment horizontal="center"/>
    </xf>
    <xf numFmtId="20" fontId="0" fillId="0" borderId="1" xfId="0" applyNumberFormat="1" applyBorder="1" applyAlignment="1">
      <alignment horizontal="center" vertical="center"/>
    </xf>
    <xf numFmtId="46" fontId="0" fillId="0" borderId="1" xfId="0" applyNumberFormat="1" applyBorder="1" applyAlignment="1">
      <alignment horizontal="center"/>
    </xf>
    <xf numFmtId="0" fontId="9" fillId="22" borderId="5" xfId="1" applyFont="1" applyFill="1" applyBorder="1" applyAlignment="1">
      <alignment horizontal="center" vertical="center"/>
    </xf>
    <xf numFmtId="0" fontId="15" fillId="0" borderId="0" xfId="0" applyFont="1"/>
    <xf numFmtId="0" fontId="9" fillId="0" borderId="1" xfId="1" applyFont="1" applyFill="1" applyBorder="1" applyAlignment="1">
      <alignment horizontal="left" vertical="center"/>
    </xf>
    <xf numFmtId="0" fontId="12" fillId="6" borderId="8" xfId="1" applyFont="1" applyFill="1" applyBorder="1" applyAlignment="1">
      <alignment horizontal="center"/>
    </xf>
    <xf numFmtId="0" fontId="12" fillId="6" borderId="3" xfId="1" applyFont="1" applyFill="1" applyBorder="1" applyAlignment="1">
      <alignment horizontal="center"/>
    </xf>
    <xf numFmtId="0" fontId="12" fillId="6" borderId="4" xfId="1" applyFont="1" applyFill="1" applyBorder="1" applyAlignment="1">
      <alignment horizontal="center"/>
    </xf>
    <xf numFmtId="0" fontId="12" fillId="6" borderId="1" xfId="1" applyFont="1" applyFill="1" applyBorder="1" applyAlignment="1">
      <alignment horizontal="center"/>
    </xf>
    <xf numFmtId="0" fontId="13" fillId="6" borderId="1" xfId="1" applyFont="1" applyFill="1" applyBorder="1"/>
    <xf numFmtId="0" fontId="11" fillId="6" borderId="1" xfId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left" vertical="center"/>
    </xf>
    <xf numFmtId="0" fontId="0" fillId="6" borderId="0" xfId="0" applyFill="1" applyAlignment="1"/>
    <xf numFmtId="0" fontId="0" fillId="0" borderId="0" xfId="0" applyAlignment="1"/>
    <xf numFmtId="0" fontId="7" fillId="0" borderId="0" xfId="1" applyFont="1" applyBorder="1" applyAlignment="1">
      <alignment horizontal="center"/>
    </xf>
    <xf numFmtId="0" fontId="17" fillId="0" borderId="2" xfId="1" applyFont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 wrapText="1"/>
    </xf>
    <xf numFmtId="0" fontId="17" fillId="5" borderId="9" xfId="1" applyFont="1" applyFill="1" applyBorder="1" applyAlignment="1">
      <alignment horizontal="center"/>
    </xf>
    <xf numFmtId="0" fontId="16" fillId="5" borderId="10" xfId="1" applyFont="1" applyFill="1" applyBorder="1" applyAlignment="1">
      <alignment horizontal="left" vertical="center"/>
    </xf>
    <xf numFmtId="0" fontId="16" fillId="5" borderId="10" xfId="1" applyFont="1" applyFill="1" applyBorder="1" applyAlignment="1">
      <alignment horizontal="center" vertical="center"/>
    </xf>
    <xf numFmtId="165" fontId="16" fillId="5" borderId="10" xfId="1" applyNumberFormat="1" applyFont="1" applyFill="1" applyBorder="1" applyAlignment="1">
      <alignment horizontal="center" vertical="center"/>
    </xf>
    <xf numFmtId="0" fontId="16" fillId="3" borderId="10" xfId="1" applyFont="1" applyFill="1" applyBorder="1" applyAlignment="1">
      <alignment horizontal="center" vertical="center"/>
    </xf>
    <xf numFmtId="0" fontId="16" fillId="21" borderId="10" xfId="1" applyFont="1" applyFill="1" applyBorder="1" applyAlignment="1">
      <alignment horizontal="center" vertical="center"/>
    </xf>
    <xf numFmtId="0" fontId="16" fillId="5" borderId="11" xfId="1" applyFont="1" applyFill="1" applyBorder="1" applyAlignment="1">
      <alignment horizontal="center" vertical="center"/>
    </xf>
    <xf numFmtId="0" fontId="17" fillId="5" borderId="12" xfId="1" applyFont="1" applyFill="1" applyBorder="1" applyAlignment="1">
      <alignment horizontal="center"/>
    </xf>
    <xf numFmtId="0" fontId="16" fillId="5" borderId="13" xfId="1" applyFont="1" applyFill="1" applyBorder="1" applyAlignment="1">
      <alignment horizontal="left" vertical="center"/>
    </xf>
    <xf numFmtId="0" fontId="16" fillId="5" borderId="13" xfId="1" applyFont="1" applyFill="1" applyBorder="1" applyAlignment="1">
      <alignment horizontal="center" vertical="center"/>
    </xf>
    <xf numFmtId="165" fontId="16" fillId="5" borderId="13" xfId="1" applyNumberFormat="1" applyFont="1" applyFill="1" applyBorder="1" applyAlignment="1">
      <alignment horizontal="center" vertical="center"/>
    </xf>
    <xf numFmtId="0" fontId="16" fillId="3" borderId="13" xfId="1" applyFont="1" applyFill="1" applyBorder="1" applyAlignment="1">
      <alignment horizontal="center" vertical="center"/>
    </xf>
    <xf numFmtId="0" fontId="16" fillId="21" borderId="13" xfId="1" applyFont="1" applyFill="1" applyBorder="1" applyAlignment="1">
      <alignment horizontal="center" vertical="center"/>
    </xf>
    <xf numFmtId="0" fontId="16" fillId="5" borderId="14" xfId="1" applyFont="1" applyFill="1" applyBorder="1" applyAlignment="1">
      <alignment horizontal="center" vertical="center"/>
    </xf>
    <xf numFmtId="0" fontId="16" fillId="5" borderId="7" xfId="1" applyFont="1" applyFill="1" applyBorder="1" applyAlignment="1">
      <alignment horizontal="left" vertical="center"/>
    </xf>
    <xf numFmtId="0" fontId="16" fillId="5" borderId="7" xfId="1" applyFont="1" applyFill="1" applyBorder="1" applyAlignment="1">
      <alignment horizontal="center" vertical="center"/>
    </xf>
    <xf numFmtId="165" fontId="16" fillId="5" borderId="7" xfId="1" applyNumberFormat="1" applyFont="1" applyFill="1" applyBorder="1" applyAlignment="1">
      <alignment horizontal="center" vertical="center"/>
    </xf>
    <xf numFmtId="0" fontId="16" fillId="3" borderId="7" xfId="1" applyFont="1" applyFill="1" applyBorder="1" applyAlignment="1">
      <alignment horizontal="center" vertical="center"/>
    </xf>
    <xf numFmtId="0" fontId="16" fillId="21" borderId="7" xfId="1" applyFont="1" applyFill="1" applyBorder="1" applyAlignment="1">
      <alignment horizontal="center" vertical="center"/>
    </xf>
    <xf numFmtId="0" fontId="16" fillId="5" borderId="18" xfId="1" applyFont="1" applyFill="1" applyBorder="1" applyAlignment="1">
      <alignment horizontal="center" vertical="center"/>
    </xf>
    <xf numFmtId="0" fontId="17" fillId="5" borderId="19" xfId="1" applyFont="1" applyFill="1" applyBorder="1" applyAlignment="1">
      <alignment horizontal="center"/>
    </xf>
    <xf numFmtId="0" fontId="16" fillId="5" borderId="20" xfId="1" applyFont="1" applyFill="1" applyBorder="1" applyAlignment="1">
      <alignment horizontal="left" vertical="center"/>
    </xf>
    <xf numFmtId="0" fontId="16" fillId="5" borderId="20" xfId="1" applyFont="1" applyFill="1" applyBorder="1" applyAlignment="1">
      <alignment horizontal="center" vertical="center"/>
    </xf>
    <xf numFmtId="165" fontId="16" fillId="5" borderId="20" xfId="1" applyNumberFormat="1" applyFont="1" applyFill="1" applyBorder="1" applyAlignment="1">
      <alignment horizontal="center" vertical="center"/>
    </xf>
    <xf numFmtId="0" fontId="16" fillId="3" borderId="20" xfId="1" applyFont="1" applyFill="1" applyBorder="1" applyAlignment="1">
      <alignment horizontal="center" vertical="center"/>
    </xf>
    <xf numFmtId="0" fontId="16" fillId="21" borderId="20" xfId="1" applyFont="1" applyFill="1" applyBorder="1" applyAlignment="1">
      <alignment horizontal="center" vertical="center"/>
    </xf>
    <xf numFmtId="0" fontId="16" fillId="5" borderId="21" xfId="1" applyFont="1" applyFill="1" applyBorder="1" applyAlignment="1">
      <alignment horizontal="center" vertical="center"/>
    </xf>
    <xf numFmtId="0" fontId="16" fillId="5" borderId="2" xfId="1" applyFont="1" applyFill="1" applyBorder="1" applyAlignment="1">
      <alignment horizontal="center" vertical="center" wrapText="1"/>
    </xf>
    <xf numFmtId="0" fontId="16" fillId="5" borderId="24" xfId="1" applyFont="1" applyFill="1" applyBorder="1" applyAlignment="1">
      <alignment horizontal="center" vertical="center"/>
    </xf>
    <xf numFmtId="0" fontId="16" fillId="5" borderId="1" xfId="1" applyFont="1" applyFill="1" applyBorder="1" applyAlignment="1">
      <alignment horizontal="left" vertical="center"/>
    </xf>
    <xf numFmtId="0" fontId="16" fillId="5" borderId="1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/>
    </xf>
    <xf numFmtId="0" fontId="16" fillId="21" borderId="3" xfId="1" applyFont="1" applyFill="1" applyBorder="1" applyAlignment="1">
      <alignment horizontal="center" vertical="center"/>
    </xf>
    <xf numFmtId="0" fontId="16" fillId="5" borderId="4" xfId="1" applyFont="1" applyFill="1" applyBorder="1" applyAlignment="1">
      <alignment horizontal="center" vertical="center"/>
    </xf>
    <xf numFmtId="0" fontId="16" fillId="5" borderId="16" xfId="1" applyFont="1" applyFill="1" applyBorder="1" applyAlignment="1">
      <alignment horizontal="center" vertical="center"/>
    </xf>
    <xf numFmtId="0" fontId="16" fillId="5" borderId="25" xfId="1" applyFont="1" applyFill="1" applyBorder="1" applyAlignment="1">
      <alignment horizontal="center" vertical="center"/>
    </xf>
    <xf numFmtId="0" fontId="19" fillId="6" borderId="20" xfId="0" applyFont="1" applyFill="1" applyBorder="1" applyAlignment="1">
      <alignment horizontal="center"/>
    </xf>
    <xf numFmtId="0" fontId="19" fillId="6" borderId="20" xfId="0" applyFont="1" applyFill="1" applyBorder="1"/>
    <xf numFmtId="0" fontId="19" fillId="20" borderId="20" xfId="0" applyFont="1" applyFill="1" applyBorder="1"/>
    <xf numFmtId="0" fontId="17" fillId="5" borderId="9" xfId="1" applyFont="1" applyFill="1" applyBorder="1" applyAlignment="1">
      <alignment horizontal="center" vertical="center"/>
    </xf>
    <xf numFmtId="0" fontId="17" fillId="5" borderId="12" xfId="1" applyFont="1" applyFill="1" applyBorder="1" applyAlignment="1">
      <alignment horizontal="center" vertical="center"/>
    </xf>
    <xf numFmtId="0" fontId="17" fillId="5" borderId="17" xfId="1" applyFont="1" applyFill="1" applyBorder="1" applyAlignment="1">
      <alignment horizontal="center" vertical="center"/>
    </xf>
    <xf numFmtId="0" fontId="17" fillId="5" borderId="19" xfId="1" applyFont="1" applyFill="1" applyBorder="1" applyAlignment="1">
      <alignment horizontal="center" vertical="center"/>
    </xf>
    <xf numFmtId="0" fontId="19" fillId="6" borderId="20" xfId="0" applyFont="1" applyFill="1" applyBorder="1" applyAlignment="1">
      <alignment horizontal="center" vertical="center"/>
    </xf>
    <xf numFmtId="0" fontId="17" fillId="5" borderId="15" xfId="1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1" fontId="16" fillId="7" borderId="20" xfId="1" applyNumberFormat="1" applyFont="1" applyFill="1" applyBorder="1" applyAlignment="1">
      <alignment horizontal="center" vertical="center"/>
    </xf>
    <xf numFmtId="0" fontId="16" fillId="5" borderId="14" xfId="1" applyFont="1" applyFill="1" applyBorder="1" applyAlignment="1">
      <alignment horizontal="center"/>
    </xf>
    <xf numFmtId="0" fontId="16" fillId="5" borderId="20" xfId="1" applyFont="1" applyFill="1" applyBorder="1" applyAlignment="1">
      <alignment horizontal="left"/>
    </xf>
    <xf numFmtId="0" fontId="16" fillId="5" borderId="20" xfId="1" applyFont="1" applyFill="1" applyBorder="1" applyAlignment="1">
      <alignment horizontal="center"/>
    </xf>
    <xf numFmtId="0" fontId="16" fillId="3" borderId="20" xfId="1" applyFont="1" applyFill="1" applyBorder="1" applyAlignment="1">
      <alignment horizontal="center"/>
    </xf>
    <xf numFmtId="0" fontId="16" fillId="21" borderId="20" xfId="1" applyFont="1" applyFill="1" applyBorder="1" applyAlignment="1">
      <alignment horizontal="center"/>
    </xf>
    <xf numFmtId="0" fontId="16" fillId="5" borderId="21" xfId="1" applyFont="1" applyFill="1" applyBorder="1" applyAlignment="1">
      <alignment horizontal="center"/>
    </xf>
    <xf numFmtId="1" fontId="19" fillId="20" borderId="20" xfId="0" applyNumberFormat="1" applyFont="1" applyFill="1" applyBorder="1" applyAlignment="1">
      <alignment horizontal="center" vertical="center"/>
    </xf>
    <xf numFmtId="0" fontId="19" fillId="6" borderId="21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/>
    </xf>
    <xf numFmtId="0" fontId="19" fillId="6" borderId="24" xfId="0" applyFont="1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19" fillId="20" borderId="13" xfId="0" applyFont="1" applyFill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20" borderId="20" xfId="0" applyFont="1" applyFill="1" applyBorder="1" applyAlignment="1">
      <alignment horizontal="center" vertical="center"/>
    </xf>
    <xf numFmtId="0" fontId="20" fillId="6" borderId="0" xfId="0" applyFont="1" applyFill="1"/>
    <xf numFmtId="0" fontId="17" fillId="0" borderId="1" xfId="1" applyFont="1" applyBorder="1" applyAlignment="1">
      <alignment horizontal="center" vertical="center" wrapText="1"/>
    </xf>
    <xf numFmtId="0" fontId="16" fillId="6" borderId="2" xfId="1" applyFont="1" applyFill="1" applyBorder="1" applyAlignment="1">
      <alignment horizontal="center" vertical="center" wrapText="1"/>
    </xf>
    <xf numFmtId="0" fontId="16" fillId="24" borderId="20" xfId="1" applyFont="1" applyFill="1" applyBorder="1" applyAlignment="1">
      <alignment horizontal="center" vertical="center"/>
    </xf>
    <xf numFmtId="0" fontId="16" fillId="4" borderId="20" xfId="1" applyFont="1" applyFill="1" applyBorder="1" applyAlignment="1">
      <alignment horizontal="center" vertical="center"/>
    </xf>
    <xf numFmtId="0" fontId="16" fillId="6" borderId="20" xfId="1" applyFont="1" applyFill="1" applyBorder="1" applyAlignment="1">
      <alignment horizontal="center" vertical="center"/>
    </xf>
    <xf numFmtId="0" fontId="17" fillId="6" borderId="2" xfId="1" applyFont="1" applyFill="1" applyBorder="1" applyAlignment="1">
      <alignment horizontal="center" vertical="center" wrapText="1"/>
    </xf>
    <xf numFmtId="0" fontId="21" fillId="5" borderId="20" xfId="1" applyFont="1" applyFill="1" applyBorder="1" applyAlignment="1">
      <alignment horizontal="center" vertical="center"/>
    </xf>
    <xf numFmtId="0" fontId="19" fillId="6" borderId="21" xfId="0" applyFont="1" applyFill="1" applyBorder="1" applyAlignment="1">
      <alignment horizontal="center"/>
    </xf>
    <xf numFmtId="0" fontId="18" fillId="20" borderId="20" xfId="0" applyFont="1" applyFill="1" applyBorder="1" applyAlignment="1">
      <alignment horizontal="center" vertical="center"/>
    </xf>
    <xf numFmtId="0" fontId="21" fillId="5" borderId="21" xfId="1" applyFont="1" applyFill="1" applyBorder="1" applyAlignment="1">
      <alignment horizontal="center" vertical="center"/>
    </xf>
    <xf numFmtId="0" fontId="18" fillId="6" borderId="20" xfId="0" applyFont="1" applyFill="1" applyBorder="1" applyAlignment="1">
      <alignment horizontal="center" vertical="center"/>
    </xf>
    <xf numFmtId="0" fontId="18" fillId="6" borderId="21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7" fillId="0" borderId="2" xfId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6" fillId="5" borderId="10" xfId="1" applyFont="1" applyFill="1" applyBorder="1" applyAlignment="1">
      <alignment horizontal="center" vertical="center" wrapText="1"/>
    </xf>
    <xf numFmtId="0" fontId="16" fillId="5" borderId="20" xfId="1" applyFont="1" applyFill="1" applyBorder="1" applyAlignment="1">
      <alignment horizontal="center" vertical="center" wrapText="1"/>
    </xf>
    <xf numFmtId="0" fontId="16" fillId="2" borderId="20" xfId="1" applyFont="1" applyFill="1" applyBorder="1" applyAlignment="1">
      <alignment horizontal="center" vertical="center"/>
    </xf>
    <xf numFmtId="165" fontId="16" fillId="5" borderId="1" xfId="1" applyNumberFormat="1" applyFont="1" applyFill="1" applyBorder="1" applyAlignment="1">
      <alignment horizontal="center" vertical="center"/>
    </xf>
    <xf numFmtId="0" fontId="19" fillId="20" borderId="1" xfId="0" applyFont="1" applyFill="1" applyBorder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17" fillId="5" borderId="2" xfId="1" applyFont="1" applyFill="1" applyBorder="1" applyAlignment="1">
      <alignment horizontal="center" vertical="center" wrapText="1"/>
    </xf>
    <xf numFmtId="0" fontId="16" fillId="6" borderId="10" xfId="1" applyFont="1" applyFill="1" applyBorder="1" applyAlignment="1">
      <alignment horizontal="center" vertical="center"/>
    </xf>
    <xf numFmtId="0" fontId="16" fillId="6" borderId="13" xfId="1" applyFont="1" applyFill="1" applyBorder="1" applyAlignment="1">
      <alignment horizontal="center" vertical="center"/>
    </xf>
    <xf numFmtId="1" fontId="16" fillId="7" borderId="10" xfId="1" applyNumberFormat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/>
    </xf>
    <xf numFmtId="0" fontId="16" fillId="20" borderId="10" xfId="1" applyFont="1" applyFill="1" applyBorder="1" applyAlignment="1">
      <alignment horizontal="center" vertical="center"/>
    </xf>
    <xf numFmtId="0" fontId="16" fillId="6" borderId="11" xfId="1" applyFont="1" applyFill="1" applyBorder="1" applyAlignment="1">
      <alignment horizontal="center" vertical="center"/>
    </xf>
    <xf numFmtId="1" fontId="16" fillId="7" borderId="13" xfId="1" applyNumberFormat="1" applyFont="1" applyFill="1" applyBorder="1" applyAlignment="1">
      <alignment horizontal="center" vertical="center"/>
    </xf>
    <xf numFmtId="0" fontId="16" fillId="4" borderId="13" xfId="1" applyFont="1" applyFill="1" applyBorder="1" applyAlignment="1">
      <alignment horizontal="center" vertical="center"/>
    </xf>
    <xf numFmtId="0" fontId="16" fillId="20" borderId="13" xfId="1" applyFont="1" applyFill="1" applyBorder="1" applyAlignment="1">
      <alignment horizontal="center" vertical="center"/>
    </xf>
    <xf numFmtId="0" fontId="16" fillId="6" borderId="14" xfId="1" applyFont="1" applyFill="1" applyBorder="1" applyAlignment="1">
      <alignment horizontal="center" vertical="center"/>
    </xf>
    <xf numFmtId="0" fontId="16" fillId="6" borderId="21" xfId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2" borderId="2" xfId="1" applyFont="1" applyFill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20" fontId="16" fillId="20" borderId="10" xfId="1" applyNumberFormat="1" applyFont="1" applyFill="1" applyBorder="1" applyAlignment="1">
      <alignment horizontal="center" vertical="center"/>
    </xf>
    <xf numFmtId="0" fontId="16" fillId="6" borderId="1" xfId="1" applyFont="1" applyFill="1" applyBorder="1" applyAlignment="1">
      <alignment horizontal="center" vertical="center"/>
    </xf>
    <xf numFmtId="1" fontId="16" fillId="7" borderId="1" xfId="1" applyNumberFormat="1" applyFont="1" applyFill="1" applyBorder="1" applyAlignment="1">
      <alignment horizontal="center" vertical="center"/>
    </xf>
    <xf numFmtId="20" fontId="16" fillId="6" borderId="1" xfId="1" applyNumberFormat="1" applyFont="1" applyFill="1" applyBorder="1" applyAlignment="1">
      <alignment horizontal="center" vertical="center"/>
    </xf>
    <xf numFmtId="0" fontId="16" fillId="6" borderId="16" xfId="1" applyFont="1" applyFill="1" applyBorder="1" applyAlignment="1">
      <alignment horizontal="center" vertical="center"/>
    </xf>
    <xf numFmtId="0" fontId="16" fillId="4" borderId="1" xfId="1" applyFont="1" applyFill="1" applyBorder="1" applyAlignment="1">
      <alignment horizontal="center" vertical="center"/>
    </xf>
    <xf numFmtId="20" fontId="16" fillId="20" borderId="1" xfId="1" applyNumberFormat="1" applyFont="1" applyFill="1" applyBorder="1" applyAlignment="1">
      <alignment horizontal="center" vertical="center"/>
    </xf>
    <xf numFmtId="20" fontId="16" fillId="20" borderId="20" xfId="1" applyNumberFormat="1" applyFont="1" applyFill="1" applyBorder="1" applyAlignment="1">
      <alignment horizontal="center" vertical="center"/>
    </xf>
    <xf numFmtId="20" fontId="16" fillId="6" borderId="13" xfId="1" applyNumberFormat="1" applyFont="1" applyFill="1" applyBorder="1" applyAlignment="1">
      <alignment horizontal="center" vertical="center"/>
    </xf>
    <xf numFmtId="20" fontId="16" fillId="6" borderId="10" xfId="1" applyNumberFormat="1" applyFont="1" applyFill="1" applyBorder="1" applyAlignment="1">
      <alignment horizontal="center" vertical="center"/>
    </xf>
    <xf numFmtId="46" fontId="16" fillId="24" borderId="20" xfId="1" applyNumberFormat="1" applyFont="1" applyFill="1" applyBorder="1" applyAlignment="1">
      <alignment horizontal="center" vertical="center"/>
    </xf>
    <xf numFmtId="20" fontId="16" fillId="6" borderId="20" xfId="1" applyNumberFormat="1" applyFont="1" applyFill="1" applyBorder="1" applyAlignment="1">
      <alignment horizontal="center" vertical="center"/>
    </xf>
    <xf numFmtId="20" fontId="19" fillId="20" borderId="10" xfId="0" applyNumberFormat="1" applyFont="1" applyFill="1" applyBorder="1" applyAlignment="1">
      <alignment horizontal="center" vertical="center"/>
    </xf>
    <xf numFmtId="46" fontId="19" fillId="20" borderId="13" xfId="0" applyNumberFormat="1" applyFont="1" applyFill="1" applyBorder="1" applyAlignment="1">
      <alignment horizontal="center" vertical="center"/>
    </xf>
    <xf numFmtId="46" fontId="19" fillId="20" borderId="1" xfId="0" applyNumberFormat="1" applyFont="1" applyFill="1" applyBorder="1" applyAlignment="1">
      <alignment horizontal="center" vertical="center"/>
    </xf>
    <xf numFmtId="20" fontId="19" fillId="20" borderId="1" xfId="0" applyNumberFormat="1" applyFont="1" applyFill="1" applyBorder="1" applyAlignment="1">
      <alignment horizontal="center" vertical="center"/>
    </xf>
    <xf numFmtId="20" fontId="19" fillId="20" borderId="13" xfId="0" applyNumberFormat="1" applyFont="1" applyFill="1" applyBorder="1" applyAlignment="1">
      <alignment horizontal="center" vertical="center"/>
    </xf>
    <xf numFmtId="20" fontId="19" fillId="20" borderId="20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1" fontId="16" fillId="0" borderId="7" xfId="0" applyNumberFormat="1" applyFont="1" applyBorder="1" applyAlignment="1">
      <alignment horizontal="center" vertical="center"/>
    </xf>
    <xf numFmtId="2" fontId="16" fillId="0" borderId="27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2" fontId="16" fillId="0" borderId="7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165" fontId="16" fillId="0" borderId="33" xfId="0" applyNumberFormat="1" applyFont="1" applyBorder="1" applyAlignment="1">
      <alignment horizontal="center" vertical="center"/>
    </xf>
    <xf numFmtId="2" fontId="16" fillId="0" borderId="25" xfId="0" applyNumberFormat="1" applyFont="1" applyBorder="1" applyAlignment="1">
      <alignment horizontal="center" vertical="center"/>
    </xf>
    <xf numFmtId="165" fontId="16" fillId="0" borderId="25" xfId="0" applyNumberFormat="1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165" fontId="16" fillId="0" borderId="4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166" fontId="16" fillId="0" borderId="13" xfId="0" applyNumberFormat="1" applyFont="1" applyBorder="1" applyAlignment="1">
      <alignment horizontal="center" vertical="center"/>
    </xf>
    <xf numFmtId="2" fontId="16" fillId="0" borderId="36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/>
    </xf>
    <xf numFmtId="2" fontId="16" fillId="0" borderId="4" xfId="0" applyNumberFormat="1" applyFont="1" applyBorder="1" applyAlignment="1">
      <alignment horizontal="center" vertical="center"/>
    </xf>
    <xf numFmtId="167" fontId="16" fillId="0" borderId="1" xfId="0" applyNumberFormat="1" applyFont="1" applyBorder="1" applyAlignment="1">
      <alignment horizontal="center" vertical="center"/>
    </xf>
    <xf numFmtId="0" fontId="16" fillId="0" borderId="4" xfId="0" applyNumberFormat="1" applyFont="1" applyBorder="1" applyAlignment="1">
      <alignment horizontal="center" vertical="center"/>
    </xf>
    <xf numFmtId="167" fontId="16" fillId="0" borderId="13" xfId="0" applyNumberFormat="1" applyFont="1" applyBorder="1" applyAlignment="1">
      <alignment horizontal="center" vertical="center"/>
    </xf>
    <xf numFmtId="0" fontId="16" fillId="0" borderId="36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5" borderId="34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16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17" fillId="6" borderId="0" xfId="1" applyFont="1" applyFill="1" applyBorder="1" applyAlignment="1">
      <alignment horizontal="center" vertical="center"/>
    </xf>
    <xf numFmtId="0" fontId="16" fillId="6" borderId="20" xfId="1" applyFont="1" applyFill="1" applyBorder="1" applyAlignment="1">
      <alignment horizontal="center" vertical="center"/>
    </xf>
    <xf numFmtId="0" fontId="16" fillId="6" borderId="21" xfId="1" applyFont="1" applyFill="1" applyBorder="1" applyAlignment="1">
      <alignment horizontal="center" vertical="center"/>
    </xf>
    <xf numFmtId="0" fontId="16" fillId="6" borderId="2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19" fillId="6" borderId="22" xfId="0" applyFont="1" applyFill="1" applyBorder="1" applyAlignment="1">
      <alignment horizontal="center"/>
    </xf>
    <xf numFmtId="0" fontId="19" fillId="6" borderId="23" xfId="0" applyFont="1" applyFill="1" applyBorder="1" applyAlignment="1">
      <alignment horizontal="center"/>
    </xf>
    <xf numFmtId="0" fontId="17" fillId="6" borderId="7" xfId="1" applyFont="1" applyFill="1" applyBorder="1" applyAlignment="1">
      <alignment horizontal="center"/>
    </xf>
    <xf numFmtId="0" fontId="17" fillId="6" borderId="5" xfId="1" applyFont="1" applyFill="1" applyBorder="1" applyAlignment="1">
      <alignment horizontal="center"/>
    </xf>
    <xf numFmtId="0" fontId="3" fillId="6" borderId="0" xfId="1" applyFont="1" applyFill="1" applyBorder="1" applyAlignment="1">
      <alignment horizontal="center"/>
    </xf>
    <xf numFmtId="0" fontId="17" fillId="6" borderId="5" xfId="1" applyFont="1" applyFill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7" fillId="9" borderId="0" xfId="1" applyFont="1" applyFill="1" applyBorder="1" applyAlignment="1">
      <alignment horizontal="center" vertical="center"/>
    </xf>
    <xf numFmtId="0" fontId="6" fillId="8" borderId="0" xfId="1" applyFont="1" applyFill="1" applyBorder="1" applyAlignment="1">
      <alignment horizontal="center"/>
    </xf>
    <xf numFmtId="0" fontId="6" fillId="6" borderId="0" xfId="1" applyFont="1" applyFill="1" applyBorder="1" applyAlignment="1">
      <alignment horizont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29" xfId="2" applyFont="1" applyBorder="1" applyAlignment="1">
      <alignment horizontal="center" vertical="center"/>
    </xf>
    <xf numFmtId="0" fontId="17" fillId="0" borderId="30" xfId="2" applyFont="1" applyBorder="1" applyAlignment="1">
      <alignment horizontal="center" vertical="center"/>
    </xf>
    <xf numFmtId="0" fontId="17" fillId="0" borderId="31" xfId="2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6" borderId="1" xfId="1" applyFont="1" applyFill="1" applyBorder="1" applyAlignment="1">
      <alignment horizontal="center"/>
    </xf>
    <xf numFmtId="0" fontId="12" fillId="0" borderId="2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6" borderId="3" xfId="1" applyFont="1" applyFill="1" applyBorder="1" applyAlignment="1">
      <alignment horizontal="center"/>
    </xf>
    <xf numFmtId="0" fontId="12" fillId="6" borderId="4" xfId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5.png"/><Relationship Id="rId1" Type="http://schemas.openxmlformats.org/officeDocument/2006/relationships/image" Target="../media/image24.png"/><Relationship Id="rId4" Type="http://schemas.openxmlformats.org/officeDocument/2006/relationships/image" Target="../media/image27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4" Type="http://schemas.openxmlformats.org/officeDocument/2006/relationships/image" Target="../media/image1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Relationship Id="rId4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4" Type="http://schemas.openxmlformats.org/officeDocument/2006/relationships/image" Target="../media/image1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Relationship Id="rId4" Type="http://schemas.openxmlformats.org/officeDocument/2006/relationships/image" Target="../media/image8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21.png"/><Relationship Id="rId1" Type="http://schemas.openxmlformats.org/officeDocument/2006/relationships/image" Target="../media/image20.png"/><Relationship Id="rId4" Type="http://schemas.openxmlformats.org/officeDocument/2006/relationships/image" Target="../media/image2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6.png"/><Relationship Id="rId2" Type="http://schemas.openxmlformats.org/officeDocument/2006/relationships/image" Target="../media/image25.png"/><Relationship Id="rId1" Type="http://schemas.openxmlformats.org/officeDocument/2006/relationships/image" Target="../media/image24.png"/><Relationship Id="rId4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355890</xdr:colOff>
      <xdr:row>1</xdr:row>
      <xdr:rowOff>28574</xdr:rowOff>
    </xdr:from>
    <xdr:to>
      <xdr:col>17</xdr:col>
      <xdr:colOff>1033486</xdr:colOff>
      <xdr:row>5</xdr:row>
      <xdr:rowOff>194893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5413" y="227733"/>
          <a:ext cx="1162505" cy="1205410"/>
        </a:xfrm>
        <a:prstGeom prst="rect">
          <a:avLst/>
        </a:prstGeom>
      </xdr:spPr>
    </xdr:pic>
    <xdr:clientData/>
  </xdr:twoCellAnchor>
  <xdr:twoCellAnchor editAs="oneCell">
    <xdr:from>
      <xdr:col>0</xdr:col>
      <xdr:colOff>142206</xdr:colOff>
      <xdr:row>1</xdr:row>
      <xdr:rowOff>35700</xdr:rowOff>
    </xdr:from>
    <xdr:to>
      <xdr:col>1</xdr:col>
      <xdr:colOff>981483</xdr:colOff>
      <xdr:row>5</xdr:row>
      <xdr:rowOff>175984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206" y="234859"/>
          <a:ext cx="1116368" cy="1179375"/>
        </a:xfrm>
        <a:prstGeom prst="rect">
          <a:avLst/>
        </a:prstGeom>
      </xdr:spPr>
    </xdr:pic>
    <xdr:clientData/>
  </xdr:twoCellAnchor>
  <xdr:twoCellAnchor editAs="oneCell">
    <xdr:from>
      <xdr:col>14</xdr:col>
      <xdr:colOff>58560</xdr:colOff>
      <xdr:row>1</xdr:row>
      <xdr:rowOff>23774</xdr:rowOff>
    </xdr:from>
    <xdr:to>
      <xdr:col>16</xdr:col>
      <xdr:colOff>224898</xdr:colOff>
      <xdr:row>5</xdr:row>
      <xdr:rowOff>184149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8660" y="223799"/>
          <a:ext cx="1017765" cy="1157325"/>
        </a:xfrm>
        <a:prstGeom prst="rect">
          <a:avLst/>
        </a:prstGeom>
      </xdr:spPr>
    </xdr:pic>
    <xdr:clientData/>
  </xdr:twoCellAnchor>
  <xdr:twoCellAnchor editAs="oneCell">
    <xdr:from>
      <xdr:col>1</xdr:col>
      <xdr:colOff>1020415</xdr:colOff>
      <xdr:row>1</xdr:row>
      <xdr:rowOff>19051</xdr:rowOff>
    </xdr:from>
    <xdr:to>
      <xdr:col>3</xdr:col>
      <xdr:colOff>125465</xdr:colOff>
      <xdr:row>5</xdr:row>
      <xdr:rowOff>165100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506" y="218210"/>
          <a:ext cx="1209209" cy="118514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86261</xdr:colOff>
      <xdr:row>1</xdr:row>
      <xdr:rowOff>47625</xdr:rowOff>
    </xdr:from>
    <xdr:to>
      <xdr:col>1</xdr:col>
      <xdr:colOff>1225504</xdr:colOff>
      <xdr:row>5</xdr:row>
      <xdr:rowOff>172640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636" y="250031"/>
          <a:ext cx="1139243" cy="1148953"/>
        </a:xfrm>
        <a:prstGeom prst="rect">
          <a:avLst/>
        </a:prstGeom>
      </xdr:spPr>
    </xdr:pic>
    <xdr:clientData/>
  </xdr:twoCellAnchor>
  <xdr:twoCellAnchor editAs="oneCell">
    <xdr:from>
      <xdr:col>1</xdr:col>
      <xdr:colOff>1268016</xdr:colOff>
      <xdr:row>1</xdr:row>
      <xdr:rowOff>29764</xdr:rowOff>
    </xdr:from>
    <xdr:to>
      <xdr:col>2</xdr:col>
      <xdr:colOff>363143</xdr:colOff>
      <xdr:row>5</xdr:row>
      <xdr:rowOff>147269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1391" y="232170"/>
          <a:ext cx="1208486" cy="1141443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1143001</xdr:colOff>
      <xdr:row>1</xdr:row>
      <xdr:rowOff>23813</xdr:rowOff>
    </xdr:from>
    <xdr:to>
      <xdr:col>9</xdr:col>
      <xdr:colOff>154782</xdr:colOff>
      <xdr:row>5</xdr:row>
      <xdr:rowOff>165677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51" y="226219"/>
          <a:ext cx="1023937" cy="1165802"/>
        </a:xfrm>
        <a:prstGeom prst="rect">
          <a:avLst/>
        </a:prstGeom>
      </xdr:spPr>
    </xdr:pic>
    <xdr:clientData/>
  </xdr:twoCellAnchor>
  <xdr:twoCellAnchor editAs="oneCell">
    <xdr:from>
      <xdr:col>9</xdr:col>
      <xdr:colOff>351235</xdr:colOff>
      <xdr:row>1</xdr:row>
      <xdr:rowOff>47627</xdr:rowOff>
    </xdr:from>
    <xdr:to>
      <xdr:col>10</xdr:col>
      <xdr:colOff>1041798</xdr:colOff>
      <xdr:row>5</xdr:row>
      <xdr:rowOff>184773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3641" y="250033"/>
          <a:ext cx="1166813" cy="116108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57150</xdr:rowOff>
    </xdr:from>
    <xdr:to>
      <xdr:col>1</xdr:col>
      <xdr:colOff>818571</xdr:colOff>
      <xdr:row>5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57175"/>
          <a:ext cx="942396" cy="971550"/>
        </a:xfrm>
        <a:prstGeom prst="rect">
          <a:avLst/>
        </a:prstGeom>
      </xdr:spPr>
    </xdr:pic>
    <xdr:clientData/>
  </xdr:twoCellAnchor>
  <xdr:twoCellAnchor editAs="oneCell">
    <xdr:from>
      <xdr:col>1</xdr:col>
      <xdr:colOff>933450</xdr:colOff>
      <xdr:row>1</xdr:row>
      <xdr:rowOff>38099</xdr:rowOff>
    </xdr:from>
    <xdr:to>
      <xdr:col>1</xdr:col>
      <xdr:colOff>1950032</xdr:colOff>
      <xdr:row>4</xdr:row>
      <xdr:rowOff>247649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238124"/>
          <a:ext cx="1016582" cy="981075"/>
        </a:xfrm>
        <a:prstGeom prst="rect">
          <a:avLst/>
        </a:prstGeom>
      </xdr:spPr>
    </xdr:pic>
    <xdr:clientData/>
  </xdr:twoCellAnchor>
  <xdr:twoCellAnchor editAs="oneCell">
    <xdr:from>
      <xdr:col>14</xdr:col>
      <xdr:colOff>495300</xdr:colOff>
      <xdr:row>1</xdr:row>
      <xdr:rowOff>28574</xdr:rowOff>
    </xdr:from>
    <xdr:to>
      <xdr:col>16</xdr:col>
      <xdr:colOff>333375</xdr:colOff>
      <xdr:row>4</xdr:row>
      <xdr:rowOff>241492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228599"/>
          <a:ext cx="847725" cy="984443"/>
        </a:xfrm>
        <a:prstGeom prst="rect">
          <a:avLst/>
        </a:prstGeom>
      </xdr:spPr>
    </xdr:pic>
    <xdr:clientData/>
  </xdr:twoCellAnchor>
  <xdr:twoCellAnchor editAs="oneCell">
    <xdr:from>
      <xdr:col>17</xdr:col>
      <xdr:colOff>47625</xdr:colOff>
      <xdr:row>1</xdr:row>
      <xdr:rowOff>19050</xdr:rowOff>
    </xdr:from>
    <xdr:to>
      <xdr:col>18</xdr:col>
      <xdr:colOff>409575</xdr:colOff>
      <xdr:row>4</xdr:row>
      <xdr:rowOff>233999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5975" y="219075"/>
          <a:ext cx="971550" cy="9864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80964</xdr:colOff>
      <xdr:row>1</xdr:row>
      <xdr:rowOff>9525</xdr:rowOff>
    </xdr:from>
    <xdr:to>
      <xdr:col>13</xdr:col>
      <xdr:colOff>261939</xdr:colOff>
      <xdr:row>4</xdr:row>
      <xdr:rowOff>29404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9620" y="211931"/>
          <a:ext cx="788194" cy="787832"/>
        </a:xfrm>
        <a:prstGeom prst="rect">
          <a:avLst/>
        </a:prstGeom>
      </xdr:spPr>
    </xdr:pic>
    <xdr:clientData/>
  </xdr:twoCellAnchor>
  <xdr:twoCellAnchor editAs="oneCell">
    <xdr:from>
      <xdr:col>0</xdr:col>
      <xdr:colOff>83326</xdr:colOff>
      <xdr:row>1</xdr:row>
      <xdr:rowOff>35700</xdr:rowOff>
    </xdr:from>
    <xdr:to>
      <xdr:col>1</xdr:col>
      <xdr:colOff>581026</xdr:colOff>
      <xdr:row>4</xdr:row>
      <xdr:rowOff>3747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26" y="235725"/>
          <a:ext cx="726300" cy="739572"/>
        </a:xfrm>
        <a:prstGeom prst="rect">
          <a:avLst/>
        </a:prstGeom>
      </xdr:spPr>
    </xdr:pic>
    <xdr:clientData/>
  </xdr:twoCellAnchor>
  <xdr:twoCellAnchor editAs="oneCell">
    <xdr:from>
      <xdr:col>13</xdr:col>
      <xdr:colOff>433836</xdr:colOff>
      <xdr:row>1</xdr:row>
      <xdr:rowOff>14250</xdr:rowOff>
    </xdr:from>
    <xdr:to>
      <xdr:col>14</xdr:col>
      <xdr:colOff>515322</xdr:colOff>
      <xdr:row>4</xdr:row>
      <xdr:rowOff>28575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9711" y="216656"/>
          <a:ext cx="688705" cy="782278"/>
        </a:xfrm>
        <a:prstGeom prst="rect">
          <a:avLst/>
        </a:prstGeom>
      </xdr:spPr>
    </xdr:pic>
    <xdr:clientData/>
  </xdr:twoCellAnchor>
  <xdr:twoCellAnchor editAs="oneCell">
    <xdr:from>
      <xdr:col>1</xdr:col>
      <xdr:colOff>713992</xdr:colOff>
      <xdr:row>1</xdr:row>
      <xdr:rowOff>9527</xdr:rowOff>
    </xdr:from>
    <xdr:to>
      <xdr:col>2</xdr:col>
      <xdr:colOff>86916</xdr:colOff>
      <xdr:row>4</xdr:row>
      <xdr:rowOff>10294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211" y="211933"/>
          <a:ext cx="813580" cy="7687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228601</xdr:colOff>
      <xdr:row>1</xdr:row>
      <xdr:rowOff>9524</xdr:rowOff>
    </xdr:from>
    <xdr:to>
      <xdr:col>14</xdr:col>
      <xdr:colOff>219077</xdr:colOff>
      <xdr:row>4</xdr:row>
      <xdr:rowOff>248708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1" y="209549"/>
          <a:ext cx="1009650" cy="1010709"/>
        </a:xfrm>
        <a:prstGeom prst="rect">
          <a:avLst/>
        </a:prstGeom>
      </xdr:spPr>
    </xdr:pic>
    <xdr:clientData/>
  </xdr:twoCellAnchor>
  <xdr:twoCellAnchor editAs="oneCell">
    <xdr:from>
      <xdr:col>0</xdr:col>
      <xdr:colOff>83326</xdr:colOff>
      <xdr:row>1</xdr:row>
      <xdr:rowOff>35700</xdr:rowOff>
    </xdr:from>
    <xdr:to>
      <xdr:col>1</xdr:col>
      <xdr:colOff>706081</xdr:colOff>
      <xdr:row>5</xdr:row>
      <xdr:rowOff>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26" y="235725"/>
          <a:ext cx="975180" cy="993000"/>
        </a:xfrm>
        <a:prstGeom prst="rect">
          <a:avLst/>
        </a:prstGeom>
      </xdr:spPr>
    </xdr:pic>
    <xdr:clientData/>
  </xdr:twoCellAnchor>
  <xdr:twoCellAnchor editAs="oneCell">
    <xdr:from>
      <xdr:col>14</xdr:col>
      <xdr:colOff>276897</xdr:colOff>
      <xdr:row>1</xdr:row>
      <xdr:rowOff>14249</xdr:rowOff>
    </xdr:from>
    <xdr:to>
      <xdr:col>15</xdr:col>
      <xdr:colOff>551039</xdr:colOff>
      <xdr:row>4</xdr:row>
      <xdr:rowOff>247649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3722" y="214274"/>
          <a:ext cx="883743" cy="1004925"/>
        </a:xfrm>
        <a:prstGeom prst="rect">
          <a:avLst/>
        </a:prstGeom>
      </xdr:spPr>
    </xdr:pic>
    <xdr:clientData/>
  </xdr:twoCellAnchor>
  <xdr:twoCellAnchor editAs="oneCell">
    <xdr:from>
      <xdr:col>1</xdr:col>
      <xdr:colOff>659057</xdr:colOff>
      <xdr:row>1</xdr:row>
      <xdr:rowOff>9527</xdr:rowOff>
    </xdr:from>
    <xdr:to>
      <xdr:col>2</xdr:col>
      <xdr:colOff>409251</xdr:colOff>
      <xdr:row>5</xdr:row>
      <xdr:rowOff>9525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299" y="211328"/>
          <a:ext cx="1082079" cy="10332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486724</xdr:colOff>
      <xdr:row>1</xdr:row>
      <xdr:rowOff>9526</xdr:rowOff>
    </xdr:from>
    <xdr:to>
      <xdr:col>14</xdr:col>
      <xdr:colOff>342901</xdr:colOff>
      <xdr:row>4</xdr:row>
      <xdr:rowOff>114271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4774" y="209551"/>
          <a:ext cx="875352" cy="876270"/>
        </a:xfrm>
        <a:prstGeom prst="rect">
          <a:avLst/>
        </a:prstGeom>
      </xdr:spPr>
    </xdr:pic>
    <xdr:clientData/>
  </xdr:twoCellAnchor>
  <xdr:twoCellAnchor editAs="oneCell">
    <xdr:from>
      <xdr:col>0</xdr:col>
      <xdr:colOff>83326</xdr:colOff>
      <xdr:row>1</xdr:row>
      <xdr:rowOff>35700</xdr:rowOff>
    </xdr:from>
    <xdr:to>
      <xdr:col>1</xdr:col>
      <xdr:colOff>564357</xdr:colOff>
      <xdr:row>4</xdr:row>
      <xdr:rowOff>149232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26" y="235725"/>
          <a:ext cx="869174" cy="885057"/>
        </a:xfrm>
        <a:prstGeom prst="rect">
          <a:avLst/>
        </a:prstGeom>
      </xdr:spPr>
    </xdr:pic>
    <xdr:clientData/>
  </xdr:twoCellAnchor>
  <xdr:twoCellAnchor editAs="oneCell">
    <xdr:from>
      <xdr:col>14</xdr:col>
      <xdr:colOff>402542</xdr:colOff>
      <xdr:row>1</xdr:row>
      <xdr:rowOff>14250</xdr:rowOff>
    </xdr:from>
    <xdr:to>
      <xdr:col>15</xdr:col>
      <xdr:colOff>551040</xdr:colOff>
      <xdr:row>4</xdr:row>
      <xdr:rowOff>104775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9767" y="214275"/>
          <a:ext cx="758097" cy="862050"/>
        </a:xfrm>
        <a:prstGeom prst="rect">
          <a:avLst/>
        </a:prstGeom>
      </xdr:spPr>
    </xdr:pic>
    <xdr:clientData/>
  </xdr:twoCellAnchor>
  <xdr:twoCellAnchor editAs="oneCell">
    <xdr:from>
      <xdr:col>1</xdr:col>
      <xdr:colOff>535551</xdr:colOff>
      <xdr:row>1</xdr:row>
      <xdr:rowOff>9527</xdr:rowOff>
    </xdr:from>
    <xdr:to>
      <xdr:col>2</xdr:col>
      <xdr:colOff>133345</xdr:colOff>
      <xdr:row>4</xdr:row>
      <xdr:rowOff>122034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457" y="211933"/>
          <a:ext cx="931294" cy="8983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359567</xdr:colOff>
      <xdr:row>1</xdr:row>
      <xdr:rowOff>9524</xdr:rowOff>
    </xdr:from>
    <xdr:to>
      <xdr:col>14</xdr:col>
      <xdr:colOff>350043</xdr:colOff>
      <xdr:row>4</xdr:row>
      <xdr:rowOff>248708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7286" y="211930"/>
          <a:ext cx="1014413" cy="1024997"/>
        </a:xfrm>
        <a:prstGeom prst="rect">
          <a:avLst/>
        </a:prstGeom>
      </xdr:spPr>
    </xdr:pic>
    <xdr:clientData/>
  </xdr:twoCellAnchor>
  <xdr:twoCellAnchor editAs="oneCell">
    <xdr:from>
      <xdr:col>0</xdr:col>
      <xdr:colOff>83326</xdr:colOff>
      <xdr:row>1</xdr:row>
      <xdr:rowOff>35700</xdr:rowOff>
    </xdr:from>
    <xdr:to>
      <xdr:col>1</xdr:col>
      <xdr:colOff>753706</xdr:colOff>
      <xdr:row>5</xdr:row>
      <xdr:rowOff>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26" y="235725"/>
          <a:ext cx="975180" cy="993000"/>
        </a:xfrm>
        <a:prstGeom prst="rect">
          <a:avLst/>
        </a:prstGeom>
      </xdr:spPr>
    </xdr:pic>
    <xdr:clientData/>
  </xdr:twoCellAnchor>
  <xdr:twoCellAnchor editAs="oneCell">
    <xdr:from>
      <xdr:col>14</xdr:col>
      <xdr:colOff>562642</xdr:colOff>
      <xdr:row>1</xdr:row>
      <xdr:rowOff>14249</xdr:rowOff>
    </xdr:from>
    <xdr:to>
      <xdr:col>15</xdr:col>
      <xdr:colOff>836784</xdr:colOff>
      <xdr:row>4</xdr:row>
      <xdr:rowOff>247649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4298" y="216655"/>
          <a:ext cx="881361" cy="1019213"/>
        </a:xfrm>
        <a:prstGeom prst="rect">
          <a:avLst/>
        </a:prstGeom>
      </xdr:spPr>
    </xdr:pic>
    <xdr:clientData/>
  </xdr:twoCellAnchor>
  <xdr:twoCellAnchor editAs="oneCell">
    <xdr:from>
      <xdr:col>1</xdr:col>
      <xdr:colOff>868929</xdr:colOff>
      <xdr:row>1</xdr:row>
      <xdr:rowOff>9527</xdr:rowOff>
    </xdr:from>
    <xdr:to>
      <xdr:col>2</xdr:col>
      <xdr:colOff>404811</xdr:colOff>
      <xdr:row>5</xdr:row>
      <xdr:rowOff>9525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492" y="211933"/>
          <a:ext cx="1083694" cy="104774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172259</xdr:colOff>
      <xdr:row>1</xdr:row>
      <xdr:rowOff>19052</xdr:rowOff>
    </xdr:from>
    <xdr:to>
      <xdr:col>12</xdr:col>
      <xdr:colOff>466725</xdr:colOff>
      <xdr:row>4</xdr:row>
      <xdr:rowOff>19051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3634" y="219077"/>
          <a:ext cx="770716" cy="771524"/>
        </a:xfrm>
        <a:prstGeom prst="rect">
          <a:avLst/>
        </a:prstGeom>
      </xdr:spPr>
    </xdr:pic>
    <xdr:clientData/>
  </xdr:twoCellAnchor>
  <xdr:twoCellAnchor editAs="oneCell">
    <xdr:from>
      <xdr:col>0</xdr:col>
      <xdr:colOff>83326</xdr:colOff>
      <xdr:row>1</xdr:row>
      <xdr:rowOff>35701</xdr:rowOff>
    </xdr:from>
    <xdr:to>
      <xdr:col>1</xdr:col>
      <xdr:colOff>569119</xdr:colOff>
      <xdr:row>4</xdr:row>
      <xdr:rowOff>32844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26" y="235726"/>
          <a:ext cx="754874" cy="768668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1</xdr:row>
      <xdr:rowOff>23775</xdr:rowOff>
    </xdr:from>
    <xdr:to>
      <xdr:col>13</xdr:col>
      <xdr:colOff>560562</xdr:colOff>
      <xdr:row>3</xdr:row>
      <xdr:rowOff>255167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1975" y="223800"/>
          <a:ext cx="655814" cy="745742"/>
        </a:xfrm>
        <a:prstGeom prst="rect">
          <a:avLst/>
        </a:prstGeom>
      </xdr:spPr>
    </xdr:pic>
    <xdr:clientData/>
  </xdr:twoCellAnchor>
  <xdr:twoCellAnchor editAs="oneCell">
    <xdr:from>
      <xdr:col>1</xdr:col>
      <xdr:colOff>609376</xdr:colOff>
      <xdr:row>1</xdr:row>
      <xdr:rowOff>9527</xdr:rowOff>
    </xdr:from>
    <xdr:to>
      <xdr:col>1</xdr:col>
      <xdr:colOff>1422146</xdr:colOff>
      <xdr:row>4</xdr:row>
      <xdr:rowOff>9525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220" y="211933"/>
          <a:ext cx="812770" cy="78581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352426</xdr:colOff>
      <xdr:row>1</xdr:row>
      <xdr:rowOff>28574</xdr:rowOff>
    </xdr:from>
    <xdr:to>
      <xdr:col>18</xdr:col>
      <xdr:colOff>1028701</xdr:colOff>
      <xdr:row>5</xdr:row>
      <xdr:rowOff>198861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2226" y="228599"/>
          <a:ext cx="1162050" cy="1163269"/>
        </a:xfrm>
        <a:prstGeom prst="rect">
          <a:avLst/>
        </a:prstGeom>
      </xdr:spPr>
    </xdr:pic>
    <xdr:clientData/>
  </xdr:twoCellAnchor>
  <xdr:twoCellAnchor editAs="oneCell">
    <xdr:from>
      <xdr:col>0</xdr:col>
      <xdr:colOff>121425</xdr:colOff>
      <xdr:row>1</xdr:row>
      <xdr:rowOff>35700</xdr:rowOff>
    </xdr:from>
    <xdr:to>
      <xdr:col>1</xdr:col>
      <xdr:colOff>933450</xdr:colOff>
      <xdr:row>5</xdr:row>
      <xdr:rowOff>179952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25" y="235725"/>
          <a:ext cx="1116825" cy="1137234"/>
        </a:xfrm>
        <a:prstGeom prst="rect">
          <a:avLst/>
        </a:prstGeom>
      </xdr:spPr>
    </xdr:pic>
    <xdr:clientData/>
  </xdr:twoCellAnchor>
  <xdr:twoCellAnchor editAs="oneCell">
    <xdr:from>
      <xdr:col>15</xdr:col>
      <xdr:colOff>10935</xdr:colOff>
      <xdr:row>1</xdr:row>
      <xdr:rowOff>23774</xdr:rowOff>
    </xdr:from>
    <xdr:to>
      <xdr:col>17</xdr:col>
      <xdr:colOff>190500</xdr:colOff>
      <xdr:row>5</xdr:row>
      <xdr:rowOff>188117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2535" y="223799"/>
          <a:ext cx="1017765" cy="1157325"/>
        </a:xfrm>
        <a:prstGeom prst="rect">
          <a:avLst/>
        </a:prstGeom>
      </xdr:spPr>
    </xdr:pic>
    <xdr:clientData/>
  </xdr:twoCellAnchor>
  <xdr:twoCellAnchor editAs="oneCell">
    <xdr:from>
      <xdr:col>1</xdr:col>
      <xdr:colOff>946162</xdr:colOff>
      <xdr:row>1</xdr:row>
      <xdr:rowOff>19051</xdr:rowOff>
    </xdr:from>
    <xdr:to>
      <xdr:col>3</xdr:col>
      <xdr:colOff>233362</xdr:colOff>
      <xdr:row>5</xdr:row>
      <xdr:rowOff>169068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5725" y="221457"/>
          <a:ext cx="1204106" cy="116204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140886</xdr:colOff>
      <xdr:row>1</xdr:row>
      <xdr:rowOff>23813</xdr:rowOff>
    </xdr:from>
    <xdr:to>
      <xdr:col>1</xdr:col>
      <xdr:colOff>702469</xdr:colOff>
      <xdr:row>4</xdr:row>
      <xdr:rowOff>113110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86" y="226219"/>
          <a:ext cx="847333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773907</xdr:colOff>
      <xdr:row>1</xdr:row>
      <xdr:rowOff>41672</xdr:rowOff>
    </xdr:from>
    <xdr:to>
      <xdr:col>2</xdr:col>
      <xdr:colOff>229528</xdr:colOff>
      <xdr:row>4</xdr:row>
      <xdr:rowOff>77391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657" y="244078"/>
          <a:ext cx="848652" cy="803672"/>
        </a:xfrm>
        <a:prstGeom prst="rect">
          <a:avLst/>
        </a:prstGeom>
      </xdr:spPr>
    </xdr:pic>
    <xdr:clientData/>
  </xdr:twoCellAnchor>
  <xdr:twoCellAnchor editAs="oneCell">
    <xdr:from>
      <xdr:col>13</xdr:col>
      <xdr:colOff>361276</xdr:colOff>
      <xdr:row>1</xdr:row>
      <xdr:rowOff>29767</xdr:rowOff>
    </xdr:from>
    <xdr:to>
      <xdr:col>15</xdr:col>
      <xdr:colOff>101205</xdr:colOff>
      <xdr:row>4</xdr:row>
      <xdr:rowOff>77391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7651" y="232173"/>
          <a:ext cx="710288" cy="815577"/>
        </a:xfrm>
        <a:prstGeom prst="rect">
          <a:avLst/>
        </a:prstGeom>
      </xdr:spPr>
    </xdr:pic>
    <xdr:clientData/>
  </xdr:twoCellAnchor>
  <xdr:twoCellAnchor editAs="oneCell">
    <xdr:from>
      <xdr:col>15</xdr:col>
      <xdr:colOff>253733</xdr:colOff>
      <xdr:row>1</xdr:row>
      <xdr:rowOff>23812</xdr:rowOff>
    </xdr:from>
    <xdr:to>
      <xdr:col>15</xdr:col>
      <xdr:colOff>1083468</xdr:colOff>
      <xdr:row>4</xdr:row>
      <xdr:rowOff>83344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467" y="226218"/>
          <a:ext cx="829735" cy="82748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86144</xdr:colOff>
      <xdr:row>1</xdr:row>
      <xdr:rowOff>47625</xdr:rowOff>
    </xdr:from>
    <xdr:to>
      <xdr:col>1</xdr:col>
      <xdr:colOff>483255</xdr:colOff>
      <xdr:row>4</xdr:row>
      <xdr:rowOff>15834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44" y="250732"/>
          <a:ext cx="733287" cy="745617"/>
        </a:xfrm>
        <a:prstGeom prst="rect">
          <a:avLst/>
        </a:prstGeom>
      </xdr:spPr>
    </xdr:pic>
    <xdr:clientData/>
  </xdr:twoCellAnchor>
  <xdr:twoCellAnchor editAs="oneCell">
    <xdr:from>
      <xdr:col>1</xdr:col>
      <xdr:colOff>517579</xdr:colOff>
      <xdr:row>1</xdr:row>
      <xdr:rowOff>35719</xdr:rowOff>
    </xdr:from>
    <xdr:to>
      <xdr:col>1</xdr:col>
      <xdr:colOff>1309690</xdr:colOff>
      <xdr:row>4</xdr:row>
      <xdr:rowOff>15095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755" y="238826"/>
          <a:ext cx="792111" cy="756784"/>
        </a:xfrm>
        <a:prstGeom prst="rect">
          <a:avLst/>
        </a:prstGeom>
      </xdr:spPr>
    </xdr:pic>
    <xdr:clientData/>
  </xdr:twoCellAnchor>
  <xdr:twoCellAnchor editAs="oneCell">
    <xdr:from>
      <xdr:col>12</xdr:col>
      <xdr:colOff>419922</xdr:colOff>
      <xdr:row>1</xdr:row>
      <xdr:rowOff>35719</xdr:rowOff>
    </xdr:from>
    <xdr:to>
      <xdr:col>14</xdr:col>
      <xdr:colOff>119062</xdr:colOff>
      <xdr:row>4</xdr:row>
      <xdr:rowOff>35018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3470" y="238826"/>
          <a:ext cx="672651" cy="776707"/>
        </a:xfrm>
        <a:prstGeom prst="rect">
          <a:avLst/>
        </a:prstGeom>
      </xdr:spPr>
    </xdr:pic>
    <xdr:clientData/>
  </xdr:twoCellAnchor>
  <xdr:twoCellAnchor editAs="oneCell">
    <xdr:from>
      <xdr:col>14</xdr:col>
      <xdr:colOff>266137</xdr:colOff>
      <xdr:row>1</xdr:row>
      <xdr:rowOff>59533</xdr:rowOff>
    </xdr:from>
    <xdr:to>
      <xdr:col>14</xdr:col>
      <xdr:colOff>1029538</xdr:colOff>
      <xdr:row>4</xdr:row>
      <xdr:rowOff>49970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3196" y="262640"/>
          <a:ext cx="763401" cy="767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zoomScale="175" zoomScaleNormal="175" workbookViewId="0">
      <selection activeCell="E16" sqref="E16"/>
    </sheetView>
  </sheetViews>
  <sheetFormatPr defaultRowHeight="15" x14ac:dyDescent="0.25"/>
  <cols>
    <col min="1" max="1" width="4.140625" style="100" customWidth="1"/>
    <col min="2" max="2" width="22.85546875" customWidth="1"/>
    <col min="3" max="3" width="8.7109375" customWidth="1"/>
    <col min="4" max="4" width="6.85546875" customWidth="1"/>
    <col min="5" max="5" width="10.140625" customWidth="1"/>
    <col min="6" max="6" width="8.42578125" customWidth="1"/>
    <col min="7" max="7" width="7.7109375" customWidth="1"/>
    <col min="8" max="8" width="20" customWidth="1"/>
    <col min="9" max="9" width="6.5703125" customWidth="1"/>
    <col min="10" max="10" width="6.28515625" customWidth="1"/>
    <col min="11" max="11" width="6.5703125" customWidth="1"/>
    <col min="12" max="12" width="8.140625" customWidth="1"/>
    <col min="13" max="13" width="8.5703125" customWidth="1"/>
    <col min="14" max="14" width="7.7109375" customWidth="1"/>
    <col min="15" max="15" width="6.140625" customWidth="1"/>
    <col min="16" max="16" width="6.42578125" customWidth="1"/>
    <col min="17" max="17" width="7.28515625" customWidth="1"/>
    <col min="18" max="18" width="16.5703125" customWidth="1"/>
  </cols>
  <sheetData>
    <row r="1" spans="1:18" ht="15.75" x14ac:dyDescent="0.25">
      <c r="A1" s="263" t="s">
        <v>24</v>
      </c>
      <c r="B1" s="26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</row>
    <row r="2" spans="1:18" ht="20.25" x14ac:dyDescent="0.3">
      <c r="A2" s="264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</row>
    <row r="3" spans="1:18" ht="20.25" x14ac:dyDescent="0.3">
      <c r="A3" s="264" t="s">
        <v>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</row>
    <row r="4" spans="1:18" ht="20.25" x14ac:dyDescent="0.3">
      <c r="A4" s="264" t="s">
        <v>3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</row>
    <row r="5" spans="1:18" ht="20.25" x14ac:dyDescent="0.3">
      <c r="A5" s="265" t="s">
        <v>26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</row>
    <row r="6" spans="1:18" ht="15.75" x14ac:dyDescent="0.25">
      <c r="A6" s="260" t="s">
        <v>4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</row>
    <row r="7" spans="1:18" ht="15.75" x14ac:dyDescent="0.25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.75" x14ac:dyDescent="0.25">
      <c r="A8" s="260" t="s">
        <v>5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</row>
    <row r="9" spans="1:18" ht="23.25" x14ac:dyDescent="0.35">
      <c r="A9" s="25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4"/>
      <c r="Q9" s="4"/>
      <c r="R9" s="6"/>
    </row>
    <row r="10" spans="1:18" x14ac:dyDescent="0.25">
      <c r="A10" s="261" t="s">
        <v>6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</row>
    <row r="11" spans="1:18" x14ac:dyDescent="0.25">
      <c r="A11" s="262" t="s">
        <v>7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</row>
    <row r="12" spans="1:18" ht="36.75" thickBot="1" x14ac:dyDescent="0.3">
      <c r="A12" s="102" t="s">
        <v>98</v>
      </c>
      <c r="B12" s="103" t="s">
        <v>8</v>
      </c>
      <c r="C12" s="103" t="s">
        <v>9</v>
      </c>
      <c r="D12" s="103" t="s">
        <v>10</v>
      </c>
      <c r="E12" s="103" t="s">
        <v>11</v>
      </c>
      <c r="F12" s="103" t="s">
        <v>12</v>
      </c>
      <c r="G12" s="103" t="s">
        <v>13</v>
      </c>
      <c r="H12" s="103" t="s">
        <v>14</v>
      </c>
      <c r="I12" s="103" t="s">
        <v>15</v>
      </c>
      <c r="J12" s="103" t="s">
        <v>16</v>
      </c>
      <c r="K12" s="103" t="s">
        <v>17</v>
      </c>
      <c r="L12" s="103" t="s">
        <v>18</v>
      </c>
      <c r="M12" s="103" t="s">
        <v>19</v>
      </c>
      <c r="N12" s="103" t="s">
        <v>20</v>
      </c>
      <c r="O12" s="103" t="s">
        <v>21</v>
      </c>
      <c r="P12" s="103" t="s">
        <v>10</v>
      </c>
      <c r="Q12" s="103" t="s">
        <v>22</v>
      </c>
      <c r="R12" s="103" t="s">
        <v>23</v>
      </c>
    </row>
    <row r="13" spans="1:18" x14ac:dyDescent="0.25">
      <c r="A13" s="143">
        <v>1</v>
      </c>
      <c r="B13" s="105" t="s">
        <v>187</v>
      </c>
      <c r="C13" s="106">
        <v>2003</v>
      </c>
      <c r="D13" s="106"/>
      <c r="E13" s="107">
        <v>69</v>
      </c>
      <c r="F13" s="106">
        <v>73</v>
      </c>
      <c r="G13" s="108">
        <v>32</v>
      </c>
      <c r="H13" s="106" t="s">
        <v>103</v>
      </c>
      <c r="I13" s="106">
        <v>64</v>
      </c>
      <c r="J13" s="106">
        <v>78</v>
      </c>
      <c r="K13" s="106">
        <v>39</v>
      </c>
      <c r="L13" s="106"/>
      <c r="M13" s="109">
        <f>I13+K13</f>
        <v>103</v>
      </c>
      <c r="N13" s="106">
        <f>M13*2</f>
        <v>206</v>
      </c>
      <c r="O13" s="106">
        <v>1</v>
      </c>
      <c r="P13" s="106" t="s">
        <v>355</v>
      </c>
      <c r="Q13" s="106">
        <v>30</v>
      </c>
      <c r="R13" s="110" t="s">
        <v>401</v>
      </c>
    </row>
    <row r="14" spans="1:18" ht="15.75" thickBot="1" x14ac:dyDescent="0.3">
      <c r="A14" s="144">
        <v>2</v>
      </c>
      <c r="B14" s="112" t="s">
        <v>81</v>
      </c>
      <c r="C14" s="113">
        <v>2004</v>
      </c>
      <c r="D14" s="113"/>
      <c r="E14" s="114">
        <v>73</v>
      </c>
      <c r="F14" s="113">
        <v>73</v>
      </c>
      <c r="G14" s="115">
        <v>24</v>
      </c>
      <c r="H14" s="113" t="s">
        <v>82</v>
      </c>
      <c r="I14" s="113">
        <v>60</v>
      </c>
      <c r="J14" s="113">
        <v>80</v>
      </c>
      <c r="K14" s="113">
        <v>40</v>
      </c>
      <c r="L14" s="113"/>
      <c r="M14" s="116">
        <f>I14+K14</f>
        <v>100</v>
      </c>
      <c r="N14" s="113">
        <f>M14*1</f>
        <v>100</v>
      </c>
      <c r="O14" s="113">
        <v>2</v>
      </c>
      <c r="P14" s="113">
        <v>2</v>
      </c>
      <c r="Q14" s="113">
        <v>27</v>
      </c>
      <c r="R14" s="117" t="s">
        <v>83</v>
      </c>
    </row>
    <row r="15" spans="1:18" x14ac:dyDescent="0.25">
      <c r="A15" s="145">
        <v>3</v>
      </c>
      <c r="B15" s="118" t="s">
        <v>107</v>
      </c>
      <c r="C15" s="119">
        <v>2004</v>
      </c>
      <c r="D15" s="119"/>
      <c r="E15" s="120">
        <v>89.3</v>
      </c>
      <c r="F15" s="119">
        <v>95</v>
      </c>
      <c r="G15" s="121">
        <v>24</v>
      </c>
      <c r="H15" s="119" t="s">
        <v>103</v>
      </c>
      <c r="I15" s="119">
        <v>93</v>
      </c>
      <c r="J15" s="119">
        <v>170</v>
      </c>
      <c r="K15" s="119">
        <v>85</v>
      </c>
      <c r="L15" s="119"/>
      <c r="M15" s="122">
        <f>I15+K15</f>
        <v>178</v>
      </c>
      <c r="N15" s="119">
        <f>M15*1</f>
        <v>178</v>
      </c>
      <c r="O15" s="119">
        <v>1</v>
      </c>
      <c r="P15" s="119">
        <v>1</v>
      </c>
      <c r="Q15" s="119">
        <v>30</v>
      </c>
      <c r="R15" s="123" t="s">
        <v>402</v>
      </c>
    </row>
    <row r="16" spans="1:18" ht="15.75" thickBot="1" x14ac:dyDescent="0.3">
      <c r="A16" s="144">
        <v>4</v>
      </c>
      <c r="B16" s="112" t="s">
        <v>78</v>
      </c>
      <c r="C16" s="113">
        <v>1988</v>
      </c>
      <c r="D16" s="113"/>
      <c r="E16" s="114">
        <v>89</v>
      </c>
      <c r="F16" s="113">
        <v>95</v>
      </c>
      <c r="G16" s="115">
        <v>24</v>
      </c>
      <c r="H16" s="113" t="s">
        <v>79</v>
      </c>
      <c r="I16" s="113">
        <v>110</v>
      </c>
      <c r="J16" s="113">
        <v>132</v>
      </c>
      <c r="K16" s="113">
        <v>66</v>
      </c>
      <c r="L16" s="113"/>
      <c r="M16" s="116">
        <f>I16+K16</f>
        <v>176</v>
      </c>
      <c r="N16" s="113">
        <f>M16*1</f>
        <v>176</v>
      </c>
      <c r="O16" s="113">
        <v>2</v>
      </c>
      <c r="P16" s="113">
        <v>1</v>
      </c>
      <c r="Q16" s="113">
        <v>27</v>
      </c>
      <c r="R16" s="117" t="s">
        <v>80</v>
      </c>
    </row>
    <row r="17" spans="1:18" ht="15.75" thickBot="1" x14ac:dyDescent="0.3">
      <c r="A17" s="146">
        <v>5</v>
      </c>
      <c r="B17" s="125" t="s">
        <v>297</v>
      </c>
      <c r="C17" s="126">
        <v>1988</v>
      </c>
      <c r="D17" s="126"/>
      <c r="E17" s="127">
        <v>71.7</v>
      </c>
      <c r="F17" s="126">
        <v>73</v>
      </c>
      <c r="G17" s="128">
        <v>24</v>
      </c>
      <c r="H17" s="126" t="s">
        <v>120</v>
      </c>
      <c r="I17" s="147">
        <v>86</v>
      </c>
      <c r="J17" s="147">
        <v>112</v>
      </c>
      <c r="K17" s="126">
        <f>J17/2</f>
        <v>56</v>
      </c>
      <c r="L17" s="129">
        <f>I17+K17</f>
        <v>142</v>
      </c>
      <c r="M17" s="126"/>
      <c r="N17" s="126">
        <f>L17*1</f>
        <v>142</v>
      </c>
      <c r="O17" s="126">
        <v>1</v>
      </c>
      <c r="P17" s="126" t="s">
        <v>355</v>
      </c>
      <c r="Q17" s="126">
        <v>30</v>
      </c>
      <c r="R17" s="130"/>
    </row>
    <row r="18" spans="1:18" ht="15.75" thickBot="1" x14ac:dyDescent="0.3">
      <c r="A18" s="146">
        <v>6</v>
      </c>
      <c r="B18" s="125" t="s">
        <v>268</v>
      </c>
      <c r="C18" s="126">
        <v>1981</v>
      </c>
      <c r="D18" s="126"/>
      <c r="E18" s="127">
        <v>104</v>
      </c>
      <c r="F18" s="126">
        <v>105</v>
      </c>
      <c r="G18" s="128">
        <v>24</v>
      </c>
      <c r="H18" s="126" t="s">
        <v>269</v>
      </c>
      <c r="I18" s="147">
        <v>54</v>
      </c>
      <c r="J18" s="147">
        <v>105</v>
      </c>
      <c r="K18" s="126">
        <f>J18/2</f>
        <v>52.5</v>
      </c>
      <c r="L18" s="129">
        <f>I18+K18</f>
        <v>106.5</v>
      </c>
      <c r="M18" s="147"/>
      <c r="N18" s="147">
        <f>L18*1</f>
        <v>106.5</v>
      </c>
      <c r="O18" s="126">
        <v>1</v>
      </c>
      <c r="P18" s="113">
        <v>1</v>
      </c>
      <c r="Q18" s="126">
        <v>30</v>
      </c>
      <c r="R18" s="159"/>
    </row>
    <row r="19" spans="1:18" x14ac:dyDescent="0.25">
      <c r="A19" s="266" t="s">
        <v>105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</row>
    <row r="20" spans="1:18" ht="36.75" thickBot="1" x14ac:dyDescent="0.3">
      <c r="A20" s="102" t="s">
        <v>98</v>
      </c>
      <c r="B20" s="131" t="s">
        <v>8</v>
      </c>
      <c r="C20" s="131" t="s">
        <v>9</v>
      </c>
      <c r="D20" s="131" t="s">
        <v>10</v>
      </c>
      <c r="E20" s="131" t="s">
        <v>11</v>
      </c>
      <c r="F20" s="131" t="s">
        <v>12</v>
      </c>
      <c r="G20" s="131" t="s">
        <v>13</v>
      </c>
      <c r="H20" s="131" t="s">
        <v>14</v>
      </c>
      <c r="I20" s="131" t="s">
        <v>15</v>
      </c>
      <c r="J20" s="131" t="s">
        <v>16</v>
      </c>
      <c r="K20" s="131" t="s">
        <v>17</v>
      </c>
      <c r="L20" s="131" t="s">
        <v>18</v>
      </c>
      <c r="M20" s="131" t="s">
        <v>19</v>
      </c>
      <c r="N20" s="131" t="s">
        <v>20</v>
      </c>
      <c r="O20" s="131" t="s">
        <v>21</v>
      </c>
      <c r="P20" s="131" t="s">
        <v>10</v>
      </c>
      <c r="Q20" s="131" t="s">
        <v>22</v>
      </c>
      <c r="R20" s="131" t="s">
        <v>23</v>
      </c>
    </row>
    <row r="21" spans="1:18" x14ac:dyDescent="0.25">
      <c r="A21" s="143">
        <v>1</v>
      </c>
      <c r="B21" s="105" t="s">
        <v>127</v>
      </c>
      <c r="C21" s="106">
        <v>2009</v>
      </c>
      <c r="D21" s="106"/>
      <c r="E21" s="106">
        <v>56.9</v>
      </c>
      <c r="F21" s="106">
        <v>63</v>
      </c>
      <c r="G21" s="108">
        <v>12</v>
      </c>
      <c r="H21" s="106" t="s">
        <v>128</v>
      </c>
      <c r="I21" s="106">
        <v>139</v>
      </c>
      <c r="J21" s="106">
        <v>263</v>
      </c>
      <c r="K21" s="106">
        <v>131.5</v>
      </c>
      <c r="L21" s="106"/>
      <c r="M21" s="109">
        <f>I21+K21</f>
        <v>270.5</v>
      </c>
      <c r="N21" s="132">
        <f>M21*0.8</f>
        <v>216.4</v>
      </c>
      <c r="O21" s="106">
        <v>1</v>
      </c>
      <c r="P21" s="106"/>
      <c r="Q21" s="106">
        <v>30</v>
      </c>
      <c r="R21" s="110"/>
    </row>
    <row r="22" spans="1:18" x14ac:dyDescent="0.25">
      <c r="A22" s="148">
        <v>2</v>
      </c>
      <c r="B22" s="133" t="s">
        <v>129</v>
      </c>
      <c r="C22" s="134">
        <v>2008</v>
      </c>
      <c r="D22" s="134"/>
      <c r="E22" s="134">
        <v>58.6</v>
      </c>
      <c r="F22" s="134">
        <v>63</v>
      </c>
      <c r="G22" s="135">
        <v>12</v>
      </c>
      <c r="H22" s="134" t="s">
        <v>128</v>
      </c>
      <c r="I22" s="134">
        <v>122</v>
      </c>
      <c r="J22" s="134">
        <v>227</v>
      </c>
      <c r="K22" s="134">
        <v>113.5</v>
      </c>
      <c r="L22" s="134"/>
      <c r="M22" s="136">
        <f>I22+K22</f>
        <v>235.5</v>
      </c>
      <c r="N22" s="134">
        <f t="shared" ref="N22:N23" si="0">M22*0.8</f>
        <v>188.4</v>
      </c>
      <c r="O22" s="137">
        <v>2</v>
      </c>
      <c r="P22" s="134"/>
      <c r="Q22" s="134">
        <v>27</v>
      </c>
      <c r="R22" s="138"/>
    </row>
    <row r="23" spans="1:18" ht="15.75" thickBot="1" x14ac:dyDescent="0.3">
      <c r="A23" s="144">
        <v>3</v>
      </c>
      <c r="B23" s="112" t="s">
        <v>109</v>
      </c>
      <c r="C23" s="113">
        <v>2008</v>
      </c>
      <c r="D23" s="113"/>
      <c r="E23" s="113">
        <v>54.1</v>
      </c>
      <c r="F23" s="113">
        <v>63</v>
      </c>
      <c r="G23" s="115">
        <v>12</v>
      </c>
      <c r="H23" s="113" t="s">
        <v>103</v>
      </c>
      <c r="I23" s="113">
        <v>80</v>
      </c>
      <c r="J23" s="113">
        <v>220</v>
      </c>
      <c r="K23" s="113">
        <v>110</v>
      </c>
      <c r="L23" s="113"/>
      <c r="M23" s="116">
        <f>I23+K23</f>
        <v>190</v>
      </c>
      <c r="N23" s="139">
        <f t="shared" si="0"/>
        <v>152</v>
      </c>
      <c r="O23" s="113">
        <v>3</v>
      </c>
      <c r="P23" s="113"/>
      <c r="Q23" s="113">
        <v>25</v>
      </c>
      <c r="R23" s="259" t="s">
        <v>402</v>
      </c>
    </row>
    <row r="24" spans="1:18" x14ac:dyDescent="0.25">
      <c r="A24" s="266" t="s">
        <v>114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</row>
    <row r="25" spans="1:18" ht="36.75" thickBot="1" x14ac:dyDescent="0.3">
      <c r="A25" s="102" t="s">
        <v>98</v>
      </c>
      <c r="B25" s="131" t="s">
        <v>8</v>
      </c>
      <c r="C25" s="131" t="s">
        <v>9</v>
      </c>
      <c r="D25" s="131" t="s">
        <v>10</v>
      </c>
      <c r="E25" s="131" t="s">
        <v>11</v>
      </c>
      <c r="F25" s="131" t="s">
        <v>12</v>
      </c>
      <c r="G25" s="131" t="s">
        <v>13</v>
      </c>
      <c r="H25" s="131" t="s">
        <v>14</v>
      </c>
      <c r="I25" s="131" t="s">
        <v>15</v>
      </c>
      <c r="J25" s="131" t="s">
        <v>16</v>
      </c>
      <c r="K25" s="131" t="s">
        <v>17</v>
      </c>
      <c r="L25" s="131" t="s">
        <v>18</v>
      </c>
      <c r="M25" s="131" t="s">
        <v>19</v>
      </c>
      <c r="N25" s="131" t="s">
        <v>20</v>
      </c>
      <c r="O25" s="131" t="s">
        <v>21</v>
      </c>
      <c r="P25" s="131" t="s">
        <v>10</v>
      </c>
      <c r="Q25" s="131" t="s">
        <v>22</v>
      </c>
      <c r="R25" s="131" t="s">
        <v>23</v>
      </c>
    </row>
    <row r="26" spans="1:18" ht="15.75" thickBot="1" x14ac:dyDescent="0.3">
      <c r="A26" s="146">
        <v>1</v>
      </c>
      <c r="B26" s="125" t="s">
        <v>115</v>
      </c>
      <c r="C26" s="126">
        <v>2011</v>
      </c>
      <c r="D26" s="126"/>
      <c r="E26" s="126">
        <v>44.1</v>
      </c>
      <c r="F26" s="126">
        <v>48</v>
      </c>
      <c r="G26" s="128">
        <v>8</v>
      </c>
      <c r="H26" s="126" t="s">
        <v>103</v>
      </c>
      <c r="I26" s="126">
        <v>72</v>
      </c>
      <c r="J26" s="126">
        <v>257</v>
      </c>
      <c r="K26" s="126">
        <v>178.5</v>
      </c>
      <c r="L26" s="126"/>
      <c r="M26" s="129">
        <f>I26+K26</f>
        <v>250.5</v>
      </c>
      <c r="N26" s="126">
        <f>M26*0.8</f>
        <v>200.4</v>
      </c>
      <c r="O26" s="126">
        <v>1</v>
      </c>
      <c r="P26" s="126"/>
      <c r="Q26" s="126">
        <v>30</v>
      </c>
      <c r="R26" s="130" t="s">
        <v>402</v>
      </c>
    </row>
    <row r="27" spans="1:18" ht="15.75" thickBot="1" x14ac:dyDescent="0.3">
      <c r="A27" s="146">
        <v>1</v>
      </c>
      <c r="B27" s="125" t="s">
        <v>117</v>
      </c>
      <c r="C27" s="126">
        <v>2011</v>
      </c>
      <c r="D27" s="126"/>
      <c r="E27" s="126">
        <v>59.2</v>
      </c>
      <c r="F27" s="126" t="s">
        <v>257</v>
      </c>
      <c r="G27" s="128">
        <v>8</v>
      </c>
      <c r="H27" s="126" t="s">
        <v>103</v>
      </c>
      <c r="I27" s="126">
        <v>41</v>
      </c>
      <c r="J27" s="126">
        <v>110</v>
      </c>
      <c r="K27" s="126">
        <v>55</v>
      </c>
      <c r="L27" s="126"/>
      <c r="M27" s="129">
        <f>J27+L27</f>
        <v>110</v>
      </c>
      <c r="N27" s="126">
        <f>M27*0.8</f>
        <v>88</v>
      </c>
      <c r="O27" s="126">
        <v>1</v>
      </c>
      <c r="P27" s="126"/>
      <c r="Q27" s="126">
        <v>30</v>
      </c>
      <c r="R27" s="130" t="s">
        <v>402</v>
      </c>
    </row>
    <row r="28" spans="1:18" x14ac:dyDescent="0.25">
      <c r="A28" s="266" t="s">
        <v>69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</row>
    <row r="29" spans="1:18" ht="36.75" thickBot="1" x14ac:dyDescent="0.3">
      <c r="A29" s="102" t="s">
        <v>98</v>
      </c>
      <c r="B29" s="131" t="s">
        <v>8</v>
      </c>
      <c r="C29" s="131" t="s">
        <v>9</v>
      </c>
      <c r="D29" s="131" t="s">
        <v>10</v>
      </c>
      <c r="E29" s="131" t="s">
        <v>11</v>
      </c>
      <c r="F29" s="131" t="s">
        <v>12</v>
      </c>
      <c r="G29" s="131" t="s">
        <v>13</v>
      </c>
      <c r="H29" s="131" t="s">
        <v>14</v>
      </c>
      <c r="I29" s="131" t="s">
        <v>15</v>
      </c>
      <c r="J29" s="131" t="s">
        <v>16</v>
      </c>
      <c r="K29" s="131" t="s">
        <v>17</v>
      </c>
      <c r="L29" s="131" t="s">
        <v>18</v>
      </c>
      <c r="M29" s="131" t="s">
        <v>19</v>
      </c>
      <c r="N29" s="131" t="s">
        <v>20</v>
      </c>
      <c r="O29" s="131" t="s">
        <v>21</v>
      </c>
      <c r="P29" s="131" t="s">
        <v>10</v>
      </c>
      <c r="Q29" s="131" t="s">
        <v>22</v>
      </c>
      <c r="R29" s="131" t="s">
        <v>23</v>
      </c>
    </row>
    <row r="30" spans="1:18" ht="15.75" thickBot="1" x14ac:dyDescent="0.3">
      <c r="A30" s="146">
        <v>1</v>
      </c>
      <c r="B30" s="125" t="s">
        <v>130</v>
      </c>
      <c r="C30" s="126">
        <v>1965</v>
      </c>
      <c r="D30" s="126"/>
      <c r="E30" s="127">
        <v>88.6</v>
      </c>
      <c r="F30" s="126">
        <v>95</v>
      </c>
      <c r="G30" s="128">
        <v>24</v>
      </c>
      <c r="H30" s="126" t="s">
        <v>128</v>
      </c>
      <c r="I30" s="126">
        <v>60</v>
      </c>
      <c r="J30" s="126">
        <v>110</v>
      </c>
      <c r="K30" s="147">
        <f>J30/2</f>
        <v>55</v>
      </c>
      <c r="L30" s="165">
        <f>I30+K30</f>
        <v>115</v>
      </c>
      <c r="M30" s="147"/>
      <c r="N30" s="147">
        <f>L30*1</f>
        <v>115</v>
      </c>
      <c r="O30" s="147">
        <v>1</v>
      </c>
      <c r="P30" s="126">
        <v>1</v>
      </c>
      <c r="Q30" s="126">
        <v>30</v>
      </c>
      <c r="R30" s="159"/>
    </row>
    <row r="31" spans="1:18" ht="15.75" thickBot="1" x14ac:dyDescent="0.3">
      <c r="A31" s="146">
        <v>2</v>
      </c>
      <c r="B31" s="125" t="s">
        <v>302</v>
      </c>
      <c r="C31" s="126">
        <v>1965</v>
      </c>
      <c r="D31" s="126"/>
      <c r="E31" s="127">
        <v>98.9</v>
      </c>
      <c r="F31" s="126">
        <v>105</v>
      </c>
      <c r="G31" s="128">
        <v>20</v>
      </c>
      <c r="H31" s="126" t="s">
        <v>292</v>
      </c>
      <c r="I31" s="147">
        <v>78</v>
      </c>
      <c r="J31" s="147">
        <v>129</v>
      </c>
      <c r="K31" s="147">
        <f>J31/2</f>
        <v>64.5</v>
      </c>
      <c r="L31" s="165">
        <f>I31+K31</f>
        <v>142.5</v>
      </c>
      <c r="M31" s="147"/>
      <c r="N31" s="147">
        <f>L31*0.8</f>
        <v>114</v>
      </c>
      <c r="O31" s="147">
        <v>1</v>
      </c>
      <c r="P31" s="147">
        <v>1</v>
      </c>
      <c r="Q31" s="126">
        <v>30</v>
      </c>
      <c r="R31" s="159"/>
    </row>
    <row r="32" spans="1:18" x14ac:dyDescent="0.25">
      <c r="A32" s="266" t="s">
        <v>91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</row>
    <row r="33" spans="1:18" ht="36.75" thickBot="1" x14ac:dyDescent="0.3">
      <c r="A33" s="102" t="s">
        <v>98</v>
      </c>
      <c r="B33" s="131" t="s">
        <v>8</v>
      </c>
      <c r="C33" s="131" t="s">
        <v>9</v>
      </c>
      <c r="D33" s="131" t="s">
        <v>10</v>
      </c>
      <c r="E33" s="131" t="s">
        <v>11</v>
      </c>
      <c r="F33" s="131" t="s">
        <v>12</v>
      </c>
      <c r="G33" s="131" t="s">
        <v>13</v>
      </c>
      <c r="H33" s="131" t="s">
        <v>14</v>
      </c>
      <c r="I33" s="131" t="s">
        <v>15</v>
      </c>
      <c r="J33" s="131" t="s">
        <v>16</v>
      </c>
      <c r="K33" s="131" t="s">
        <v>17</v>
      </c>
      <c r="L33" s="131" t="s">
        <v>18</v>
      </c>
      <c r="M33" s="131" t="s">
        <v>19</v>
      </c>
      <c r="N33" s="131" t="s">
        <v>20</v>
      </c>
      <c r="O33" s="131" t="s">
        <v>21</v>
      </c>
      <c r="P33" s="131" t="s">
        <v>10</v>
      </c>
      <c r="Q33" s="131" t="s">
        <v>22</v>
      </c>
      <c r="R33" s="131" t="s">
        <v>23</v>
      </c>
    </row>
    <row r="34" spans="1:18" x14ac:dyDescent="0.25">
      <c r="A34" s="143">
        <v>1</v>
      </c>
      <c r="B34" s="105" t="s">
        <v>291</v>
      </c>
      <c r="C34" s="106">
        <v>1959</v>
      </c>
      <c r="D34" s="106"/>
      <c r="E34" s="107">
        <v>74.400000000000006</v>
      </c>
      <c r="F34" s="106">
        <v>78</v>
      </c>
      <c r="G34" s="108">
        <v>16</v>
      </c>
      <c r="H34" s="106" t="s">
        <v>292</v>
      </c>
      <c r="I34" s="149">
        <v>100</v>
      </c>
      <c r="J34" s="149">
        <v>142</v>
      </c>
      <c r="K34" s="149">
        <f>J34/2</f>
        <v>71</v>
      </c>
      <c r="L34" s="160">
        <f>I34+K34</f>
        <v>171</v>
      </c>
      <c r="M34" s="149"/>
      <c r="N34" s="161">
        <f>L34*1</f>
        <v>171</v>
      </c>
      <c r="O34" s="149">
        <v>1</v>
      </c>
      <c r="P34" s="149">
        <v>1</v>
      </c>
      <c r="Q34" s="106">
        <v>30</v>
      </c>
      <c r="R34" s="162"/>
    </row>
    <row r="35" spans="1:18" ht="15.75" thickBot="1" x14ac:dyDescent="0.3">
      <c r="A35" s="144">
        <v>2</v>
      </c>
      <c r="B35" s="112" t="s">
        <v>121</v>
      </c>
      <c r="C35" s="113">
        <v>1957</v>
      </c>
      <c r="D35" s="113"/>
      <c r="E35" s="114">
        <v>77.099999999999994</v>
      </c>
      <c r="F35" s="113">
        <v>78</v>
      </c>
      <c r="G35" s="115">
        <v>16</v>
      </c>
      <c r="H35" s="113" t="s">
        <v>120</v>
      </c>
      <c r="I35" s="113">
        <v>88</v>
      </c>
      <c r="J35" s="113">
        <v>132</v>
      </c>
      <c r="K35" s="150">
        <f>J35/2</f>
        <v>66</v>
      </c>
      <c r="L35" s="163">
        <f>I35+K35</f>
        <v>154</v>
      </c>
      <c r="M35" s="150"/>
      <c r="N35" s="150">
        <f t="shared" ref="N35:N36" si="1">L35*1</f>
        <v>154</v>
      </c>
      <c r="O35" s="150">
        <v>2</v>
      </c>
      <c r="P35" s="113">
        <v>1</v>
      </c>
      <c r="Q35" s="113">
        <v>27</v>
      </c>
      <c r="R35" s="164"/>
    </row>
    <row r="36" spans="1:18" ht="15.75" thickBot="1" x14ac:dyDescent="0.3">
      <c r="A36" s="146">
        <v>3</v>
      </c>
      <c r="B36" s="125" t="s">
        <v>293</v>
      </c>
      <c r="C36" s="126">
        <v>1958</v>
      </c>
      <c r="D36" s="126"/>
      <c r="E36" s="127">
        <v>66.2</v>
      </c>
      <c r="F36" s="126">
        <v>68</v>
      </c>
      <c r="G36" s="128">
        <v>16</v>
      </c>
      <c r="H36" s="126" t="s">
        <v>292</v>
      </c>
      <c r="I36" s="151">
        <v>87</v>
      </c>
      <c r="J36" s="151">
        <v>129</v>
      </c>
      <c r="K36" s="147">
        <f t="shared" ref="K36" si="2">J36/2</f>
        <v>64.5</v>
      </c>
      <c r="L36" s="165">
        <f t="shared" ref="L36" si="3">I36+K36</f>
        <v>151.5</v>
      </c>
      <c r="M36" s="147"/>
      <c r="N36" s="147">
        <f t="shared" si="1"/>
        <v>151.5</v>
      </c>
      <c r="O36" s="147">
        <v>1</v>
      </c>
      <c r="P36" s="113">
        <v>1</v>
      </c>
      <c r="Q36" s="126">
        <v>30</v>
      </c>
      <c r="R36" s="159"/>
    </row>
    <row r="37" spans="1:18" x14ac:dyDescent="0.25">
      <c r="A37" s="266" t="s">
        <v>178</v>
      </c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</row>
    <row r="38" spans="1:18" ht="36.75" thickBot="1" x14ac:dyDescent="0.3">
      <c r="A38" s="102" t="s">
        <v>98</v>
      </c>
      <c r="B38" s="131" t="s">
        <v>8</v>
      </c>
      <c r="C38" s="131" t="s">
        <v>9</v>
      </c>
      <c r="D38" s="131" t="s">
        <v>10</v>
      </c>
      <c r="E38" s="131" t="s">
        <v>11</v>
      </c>
      <c r="F38" s="131" t="s">
        <v>12</v>
      </c>
      <c r="G38" s="131" t="s">
        <v>13</v>
      </c>
      <c r="H38" s="131" t="s">
        <v>14</v>
      </c>
      <c r="I38" s="131" t="s">
        <v>15</v>
      </c>
      <c r="J38" s="131" t="s">
        <v>16</v>
      </c>
      <c r="K38" s="131" t="s">
        <v>17</v>
      </c>
      <c r="L38" s="131" t="s">
        <v>18</v>
      </c>
      <c r="M38" s="131" t="s">
        <v>19</v>
      </c>
      <c r="N38" s="131" t="s">
        <v>20</v>
      </c>
      <c r="O38" s="131" t="s">
        <v>21</v>
      </c>
      <c r="P38" s="131" t="s">
        <v>10</v>
      </c>
      <c r="Q38" s="131" t="s">
        <v>22</v>
      </c>
      <c r="R38" s="131" t="s">
        <v>23</v>
      </c>
    </row>
    <row r="39" spans="1:18" ht="15.75" thickBot="1" x14ac:dyDescent="0.3">
      <c r="A39" s="146">
        <v>1</v>
      </c>
      <c r="B39" s="125" t="s">
        <v>324</v>
      </c>
      <c r="C39" s="126">
        <v>1977</v>
      </c>
      <c r="D39" s="126"/>
      <c r="E39" s="127">
        <v>62.1</v>
      </c>
      <c r="F39" s="126">
        <v>63</v>
      </c>
      <c r="G39" s="128">
        <v>16</v>
      </c>
      <c r="H39" s="126" t="s">
        <v>303</v>
      </c>
      <c r="I39" s="151">
        <v>57</v>
      </c>
      <c r="J39" s="151">
        <v>115</v>
      </c>
      <c r="K39" s="147">
        <f>J39/2</f>
        <v>57.5</v>
      </c>
      <c r="L39" s="158">
        <f>K39+I39</f>
        <v>114.5</v>
      </c>
      <c r="M39" s="147"/>
      <c r="N39" s="147">
        <f>L39*1.5</f>
        <v>171.75</v>
      </c>
      <c r="O39" s="147">
        <v>1</v>
      </c>
      <c r="P39" s="126" t="s">
        <v>355</v>
      </c>
      <c r="Q39" s="126">
        <v>30</v>
      </c>
      <c r="R39" s="159"/>
    </row>
    <row r="40" spans="1:18" x14ac:dyDescent="0.25">
      <c r="A40" s="99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</row>
    <row r="41" spans="1:18" x14ac:dyDescent="0.25">
      <c r="A41" s="99"/>
      <c r="B41" s="166" t="s">
        <v>393</v>
      </c>
      <c r="C41" s="166" t="s">
        <v>394</v>
      </c>
      <c r="D41" s="166"/>
      <c r="E41" s="166"/>
      <c r="F41" s="166"/>
      <c r="G41" s="166"/>
      <c r="H41" s="166"/>
      <c r="I41" s="166"/>
      <c r="J41" s="166"/>
      <c r="K41" s="166" t="s">
        <v>395</v>
      </c>
      <c r="L41" s="166"/>
      <c r="M41" s="166"/>
      <c r="N41" s="166" t="s">
        <v>396</v>
      </c>
      <c r="O41" s="166"/>
      <c r="P41" s="166"/>
      <c r="Q41" s="166"/>
      <c r="R41" s="166"/>
    </row>
    <row r="42" spans="1:18" x14ac:dyDescent="0.25">
      <c r="A42" s="99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</row>
    <row r="43" spans="1:18" x14ac:dyDescent="0.25">
      <c r="A43" s="99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</row>
    <row r="44" spans="1:18" x14ac:dyDescent="0.25">
      <c r="A44" s="99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</row>
    <row r="45" spans="1:18" x14ac:dyDescent="0.25">
      <c r="A45" s="99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</row>
    <row r="46" spans="1:18" x14ac:dyDescent="0.25">
      <c r="A46" s="99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</row>
    <row r="47" spans="1:18" x14ac:dyDescent="0.25">
      <c r="A47" s="99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</row>
    <row r="48" spans="1:18" x14ac:dyDescent="0.25">
      <c r="A48" s="99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</row>
    <row r="49" spans="1:18" x14ac:dyDescent="0.25">
      <c r="A49" s="99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</row>
    <row r="50" spans="1:18" x14ac:dyDescent="0.25">
      <c r="A50" s="99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</row>
    <row r="51" spans="1:18" x14ac:dyDescent="0.25">
      <c r="A51" s="99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</row>
    <row r="52" spans="1:18" x14ac:dyDescent="0.25">
      <c r="A52" s="99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</row>
    <row r="53" spans="1:18" x14ac:dyDescent="0.25">
      <c r="A53" s="99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</row>
    <row r="54" spans="1:18" x14ac:dyDescent="0.25">
      <c r="A54" s="99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</row>
    <row r="55" spans="1:18" x14ac:dyDescent="0.25">
      <c r="A55" s="99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</row>
    <row r="56" spans="1:18" x14ac:dyDescent="0.25">
      <c r="A56" s="99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</row>
    <row r="57" spans="1:18" x14ac:dyDescent="0.25">
      <c r="A57" s="99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</row>
    <row r="58" spans="1:18" x14ac:dyDescent="0.25">
      <c r="A58" s="99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</row>
    <row r="59" spans="1:18" x14ac:dyDescent="0.25">
      <c r="A59" s="99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</row>
    <row r="60" spans="1:18" x14ac:dyDescent="0.25">
      <c r="A60" s="99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</row>
    <row r="61" spans="1:18" x14ac:dyDescent="0.25">
      <c r="A61" s="99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</row>
    <row r="62" spans="1:18" x14ac:dyDescent="0.25">
      <c r="A62" s="99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</row>
    <row r="63" spans="1:18" x14ac:dyDescent="0.25">
      <c r="A63" s="99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</row>
    <row r="64" spans="1:18" x14ac:dyDescent="0.25">
      <c r="A64" s="99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</row>
    <row r="65" spans="1:18" x14ac:dyDescent="0.25">
      <c r="A65" s="99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</row>
  </sheetData>
  <sortState ref="A36:R37">
    <sortCondition descending="1" ref="L36:L37"/>
  </sortState>
  <mergeCells count="14">
    <mergeCell ref="A37:R37"/>
    <mergeCell ref="A19:R19"/>
    <mergeCell ref="A24:R24"/>
    <mergeCell ref="A28:R28"/>
    <mergeCell ref="A32:R32"/>
    <mergeCell ref="A6:R6"/>
    <mergeCell ref="A8:R8"/>
    <mergeCell ref="A10:R10"/>
    <mergeCell ref="A11:R11"/>
    <mergeCell ref="A1:B1"/>
    <mergeCell ref="A2:R2"/>
    <mergeCell ref="A3:R3"/>
    <mergeCell ref="A4:R4"/>
    <mergeCell ref="A5:R5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B1" zoomScale="160" zoomScaleNormal="160" workbookViewId="0">
      <selection activeCell="B29" sqref="B29:K29"/>
    </sheetView>
  </sheetViews>
  <sheetFormatPr defaultRowHeight="15" x14ac:dyDescent="0.25"/>
  <cols>
    <col min="1" max="1" width="5" customWidth="1"/>
    <col min="2" max="2" width="31.7109375" customWidth="1"/>
    <col min="3" max="3" width="41.28515625" customWidth="1"/>
    <col min="4" max="4" width="10.140625" customWidth="1"/>
    <col min="5" max="5" width="8.7109375" customWidth="1"/>
    <col min="6" max="6" width="11.5703125" customWidth="1"/>
    <col min="7" max="7" width="9.85546875" customWidth="1"/>
    <col min="8" max="8" width="26" customWidth="1"/>
    <col min="9" max="9" width="30.140625" customWidth="1"/>
    <col min="10" max="10" width="7.140625" customWidth="1"/>
    <col min="11" max="11" width="17" customWidth="1"/>
  </cols>
  <sheetData>
    <row r="1" spans="1:11" ht="15.75" x14ac:dyDescent="0.25">
      <c r="A1" s="263" t="s">
        <v>24</v>
      </c>
      <c r="B1" s="263"/>
      <c r="C1" s="30"/>
      <c r="D1" s="34"/>
      <c r="E1" s="34"/>
      <c r="F1" s="34"/>
      <c r="G1" s="34"/>
      <c r="H1" s="34"/>
      <c r="I1" s="34"/>
      <c r="J1" s="34"/>
      <c r="K1" s="35" t="s">
        <v>0</v>
      </c>
    </row>
    <row r="2" spans="1:11" ht="20.25" x14ac:dyDescent="0.3">
      <c r="A2" s="264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20.25" x14ac:dyDescent="0.3">
      <c r="A3" s="264" t="s">
        <v>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20.25" x14ac:dyDescent="0.3">
      <c r="A4" s="264" t="s">
        <v>3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</row>
    <row r="5" spans="1:11" ht="20.25" x14ac:dyDescent="0.3">
      <c r="A5" s="265" t="s">
        <v>47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</row>
    <row r="6" spans="1:11" ht="15.75" x14ac:dyDescent="0.25">
      <c r="A6" s="260" t="s">
        <v>4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</row>
    <row r="7" spans="1:11" ht="15.75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11" ht="20.25" x14ac:dyDescent="0.3">
      <c r="A8" s="281" t="s">
        <v>361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</row>
    <row r="9" spans="1:11" x14ac:dyDescent="0.25">
      <c r="A9" s="200"/>
      <c r="B9" s="200"/>
      <c r="C9" s="200"/>
      <c r="D9" s="200"/>
      <c r="E9" s="200"/>
      <c r="F9" s="200"/>
      <c r="G9" s="200"/>
      <c r="H9" s="200"/>
      <c r="I9" s="200"/>
      <c r="J9" s="200"/>
      <c r="K9" s="200"/>
    </row>
    <row r="10" spans="1:11" ht="24.75" thickBot="1" x14ac:dyDescent="0.3">
      <c r="A10" s="221" t="s">
        <v>362</v>
      </c>
      <c r="B10" s="221" t="s">
        <v>363</v>
      </c>
      <c r="C10" s="221" t="s">
        <v>364</v>
      </c>
      <c r="D10" s="222" t="s">
        <v>9</v>
      </c>
      <c r="E10" s="221" t="s">
        <v>100</v>
      </c>
      <c r="F10" s="221" t="s">
        <v>365</v>
      </c>
      <c r="G10" s="221" t="s">
        <v>366</v>
      </c>
      <c r="H10" s="221" t="s">
        <v>367</v>
      </c>
      <c r="I10" s="221" t="s">
        <v>367</v>
      </c>
      <c r="J10" s="221" t="s">
        <v>25</v>
      </c>
      <c r="K10" s="223" t="s">
        <v>23</v>
      </c>
    </row>
    <row r="11" spans="1:11" x14ac:dyDescent="0.25">
      <c r="A11" s="285" t="s">
        <v>368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7"/>
    </row>
    <row r="12" spans="1:11" x14ac:dyDescent="0.25">
      <c r="A12" s="224">
        <v>1</v>
      </c>
      <c r="B12" s="255" t="s">
        <v>369</v>
      </c>
      <c r="C12" s="225" t="s">
        <v>370</v>
      </c>
      <c r="D12" s="226">
        <v>2005</v>
      </c>
      <c r="E12" s="227">
        <v>8</v>
      </c>
      <c r="F12" s="228">
        <v>16.850000000000001</v>
      </c>
      <c r="G12" s="229">
        <v>0.53</v>
      </c>
      <c r="H12" s="229">
        <v>16.32</v>
      </c>
      <c r="I12" s="229">
        <v>16.32</v>
      </c>
      <c r="J12" s="230">
        <v>1</v>
      </c>
      <c r="K12" s="231" t="s">
        <v>371</v>
      </c>
    </row>
    <row r="13" spans="1:11" x14ac:dyDescent="0.25">
      <c r="A13" s="224">
        <v>2</v>
      </c>
      <c r="B13" s="255" t="s">
        <v>325</v>
      </c>
      <c r="C13" s="225" t="s">
        <v>372</v>
      </c>
      <c r="D13" s="226">
        <v>1986</v>
      </c>
      <c r="E13" s="227">
        <v>8</v>
      </c>
      <c r="F13" s="228">
        <v>8.25</v>
      </c>
      <c r="G13" s="232">
        <v>1.06</v>
      </c>
      <c r="H13" s="232">
        <v>7.19</v>
      </c>
      <c r="I13" s="232">
        <v>7.19</v>
      </c>
      <c r="J13" s="225">
        <v>2</v>
      </c>
      <c r="K13" s="231" t="s">
        <v>373</v>
      </c>
    </row>
    <row r="14" spans="1:11" ht="15.75" thickBot="1" x14ac:dyDescent="0.3">
      <c r="A14" s="233">
        <v>3</v>
      </c>
      <c r="B14" s="256" t="s">
        <v>374</v>
      </c>
      <c r="C14" s="235" t="s">
        <v>390</v>
      </c>
      <c r="D14" s="236">
        <v>1972</v>
      </c>
      <c r="E14" s="237">
        <v>8</v>
      </c>
      <c r="F14" s="238">
        <v>7.8250000000000002</v>
      </c>
      <c r="G14" s="239">
        <v>4.3</v>
      </c>
      <c r="H14" s="240">
        <v>3.5249999999999999</v>
      </c>
      <c r="I14" s="240">
        <v>3.5249999999999999</v>
      </c>
      <c r="J14" s="234">
        <v>3</v>
      </c>
      <c r="K14" s="241" t="s">
        <v>371</v>
      </c>
    </row>
    <row r="15" spans="1:11" x14ac:dyDescent="0.25">
      <c r="A15" s="282" t="s">
        <v>375</v>
      </c>
      <c r="B15" s="283"/>
      <c r="C15" s="283"/>
      <c r="D15" s="283"/>
      <c r="E15" s="283"/>
      <c r="F15" s="283"/>
      <c r="G15" s="283"/>
      <c r="H15" s="283"/>
      <c r="I15" s="283"/>
      <c r="J15" s="283"/>
      <c r="K15" s="284"/>
    </row>
    <row r="16" spans="1:11" s="66" customFormat="1" x14ac:dyDescent="0.25">
      <c r="A16" s="224">
        <v>1</v>
      </c>
      <c r="B16" s="257" t="s">
        <v>376</v>
      </c>
      <c r="C16" s="225" t="s">
        <v>370</v>
      </c>
      <c r="D16" s="242">
        <v>2008</v>
      </c>
      <c r="E16" s="243">
        <v>8</v>
      </c>
      <c r="F16" s="244">
        <v>11.525</v>
      </c>
      <c r="G16" s="229">
        <v>2</v>
      </c>
      <c r="H16" s="244">
        <v>9.5250000000000004</v>
      </c>
      <c r="I16" s="244">
        <v>9.5250000000000004</v>
      </c>
      <c r="J16" s="230">
        <v>1</v>
      </c>
      <c r="K16" s="231" t="s">
        <v>371</v>
      </c>
    </row>
    <row r="17" spans="1:15" s="66" customFormat="1" x14ac:dyDescent="0.25">
      <c r="A17" s="224">
        <v>2</v>
      </c>
      <c r="B17" s="257" t="s">
        <v>377</v>
      </c>
      <c r="C17" s="225" t="s">
        <v>370</v>
      </c>
      <c r="D17" s="242">
        <v>2009</v>
      </c>
      <c r="E17" s="243">
        <v>6</v>
      </c>
      <c r="F17" s="244">
        <v>10.225</v>
      </c>
      <c r="G17" s="229">
        <v>0.66</v>
      </c>
      <c r="H17" s="245" t="s">
        <v>397</v>
      </c>
      <c r="I17" s="245" t="s">
        <v>397</v>
      </c>
      <c r="J17" s="230">
        <v>2</v>
      </c>
      <c r="K17" s="231" t="s">
        <v>371</v>
      </c>
    </row>
    <row r="18" spans="1:15" x14ac:dyDescent="0.25">
      <c r="A18" s="224">
        <v>3</v>
      </c>
      <c r="B18" s="257" t="s">
        <v>378</v>
      </c>
      <c r="C18" s="225" t="s">
        <v>370</v>
      </c>
      <c r="D18" s="242">
        <v>2007</v>
      </c>
      <c r="E18" s="243">
        <v>8</v>
      </c>
      <c r="F18" s="244">
        <v>6.8849999999999998</v>
      </c>
      <c r="G18" s="229">
        <v>1.2</v>
      </c>
      <c r="H18" s="244">
        <v>5.6849999999999996</v>
      </c>
      <c r="I18" s="244">
        <v>5.6849999999999996</v>
      </c>
      <c r="J18" s="230">
        <v>3</v>
      </c>
      <c r="K18" s="231" t="s">
        <v>371</v>
      </c>
    </row>
    <row r="19" spans="1:15" ht="15.75" thickBot="1" x14ac:dyDescent="0.3">
      <c r="A19" s="233">
        <v>4</v>
      </c>
      <c r="B19" s="258" t="s">
        <v>379</v>
      </c>
      <c r="C19" s="234" t="s">
        <v>370</v>
      </c>
      <c r="D19" s="246">
        <v>2007</v>
      </c>
      <c r="E19" s="247">
        <v>6</v>
      </c>
      <c r="F19" s="248">
        <v>6.42</v>
      </c>
      <c r="G19" s="249">
        <v>0.96</v>
      </c>
      <c r="H19" s="249" t="s">
        <v>398</v>
      </c>
      <c r="I19" s="249" t="s">
        <v>398</v>
      </c>
      <c r="J19" s="235">
        <v>4</v>
      </c>
      <c r="K19" s="241" t="s">
        <v>371</v>
      </c>
    </row>
    <row r="20" spans="1:15" x14ac:dyDescent="0.25">
      <c r="A20" s="285" t="s">
        <v>380</v>
      </c>
      <c r="B20" s="286"/>
      <c r="C20" s="286"/>
      <c r="D20" s="286"/>
      <c r="E20" s="286"/>
      <c r="F20" s="286"/>
      <c r="G20" s="286"/>
      <c r="H20" s="286"/>
      <c r="I20" s="286"/>
      <c r="J20" s="286"/>
      <c r="K20" s="287"/>
    </row>
    <row r="21" spans="1:15" x14ac:dyDescent="0.25">
      <c r="A21" s="224">
        <v>1</v>
      </c>
      <c r="B21" s="257" t="s">
        <v>381</v>
      </c>
      <c r="C21" s="230" t="s">
        <v>390</v>
      </c>
      <c r="D21" s="242">
        <v>1974</v>
      </c>
      <c r="E21" s="243">
        <v>12</v>
      </c>
      <c r="F21" s="250">
        <v>11.35</v>
      </c>
      <c r="G21" s="251">
        <v>1</v>
      </c>
      <c r="H21" s="252" t="s">
        <v>399</v>
      </c>
      <c r="I21" s="252" t="s">
        <v>399</v>
      </c>
      <c r="J21" s="230">
        <v>1</v>
      </c>
      <c r="K21" s="231" t="s">
        <v>382</v>
      </c>
    </row>
    <row r="22" spans="1:15" x14ac:dyDescent="0.25">
      <c r="A22" s="224">
        <v>2</v>
      </c>
      <c r="B22" s="257" t="s">
        <v>383</v>
      </c>
      <c r="C22" s="230" t="s">
        <v>392</v>
      </c>
      <c r="D22" s="242">
        <v>1970</v>
      </c>
      <c r="E22" s="243">
        <v>16</v>
      </c>
      <c r="F22" s="250">
        <v>8.75</v>
      </c>
      <c r="G22" s="251">
        <v>4.5</v>
      </c>
      <c r="H22" s="229">
        <v>4.25</v>
      </c>
      <c r="I22" s="229">
        <v>4.25</v>
      </c>
      <c r="J22" s="230">
        <v>2</v>
      </c>
      <c r="K22" s="231" t="s">
        <v>384</v>
      </c>
    </row>
    <row r="23" spans="1:15" ht="15.75" thickBot="1" x14ac:dyDescent="0.3">
      <c r="A23" s="233">
        <v>3</v>
      </c>
      <c r="B23" s="258" t="s">
        <v>385</v>
      </c>
      <c r="C23" s="235" t="s">
        <v>391</v>
      </c>
      <c r="D23" s="246">
        <v>1973</v>
      </c>
      <c r="E23" s="247">
        <v>12</v>
      </c>
      <c r="F23" s="248">
        <v>8.15</v>
      </c>
      <c r="G23" s="253">
        <v>3.4</v>
      </c>
      <c r="H23" s="254" t="s">
        <v>400</v>
      </c>
      <c r="I23" s="254" t="s">
        <v>400</v>
      </c>
      <c r="J23" s="235">
        <v>3</v>
      </c>
      <c r="K23" s="241" t="s">
        <v>371</v>
      </c>
    </row>
    <row r="24" spans="1:15" x14ac:dyDescent="0.25">
      <c r="A24" s="285" t="s">
        <v>386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7"/>
    </row>
    <row r="25" spans="1:15" x14ac:dyDescent="0.25">
      <c r="A25" s="224">
        <v>1</v>
      </c>
      <c r="B25" s="257" t="s">
        <v>387</v>
      </c>
      <c r="C25" s="225" t="s">
        <v>370</v>
      </c>
      <c r="D25" s="242">
        <v>2006</v>
      </c>
      <c r="E25" s="243">
        <v>8</v>
      </c>
      <c r="F25" s="250">
        <v>7.65</v>
      </c>
      <c r="G25" s="229">
        <v>0.53</v>
      </c>
      <c r="H25" s="229">
        <v>7.12</v>
      </c>
      <c r="I25" s="229">
        <v>7.12</v>
      </c>
      <c r="J25" s="230">
        <v>1</v>
      </c>
      <c r="K25" s="231" t="s">
        <v>371</v>
      </c>
    </row>
    <row r="26" spans="1:15" x14ac:dyDescent="0.25">
      <c r="A26" s="224">
        <v>2</v>
      </c>
      <c r="B26" s="257" t="s">
        <v>388</v>
      </c>
      <c r="C26" s="225" t="s">
        <v>370</v>
      </c>
      <c r="D26" s="242">
        <v>2008</v>
      </c>
      <c r="E26" s="243">
        <v>8</v>
      </c>
      <c r="F26" s="244">
        <v>9.1750000000000007</v>
      </c>
      <c r="G26" s="229">
        <v>4.43</v>
      </c>
      <c r="H26" s="245">
        <v>4.7450000000000001</v>
      </c>
      <c r="I26" s="245">
        <v>4.7450000000000001</v>
      </c>
      <c r="J26" s="230">
        <v>2</v>
      </c>
      <c r="K26" s="231" t="s">
        <v>371</v>
      </c>
    </row>
    <row r="27" spans="1:15" ht="15.75" thickBot="1" x14ac:dyDescent="0.3">
      <c r="A27" s="233">
        <v>3</v>
      </c>
      <c r="B27" s="258" t="s">
        <v>389</v>
      </c>
      <c r="C27" s="234" t="s">
        <v>370</v>
      </c>
      <c r="D27" s="246">
        <v>208</v>
      </c>
      <c r="E27" s="247">
        <v>8</v>
      </c>
      <c r="F27" s="248">
        <v>8.4</v>
      </c>
      <c r="G27" s="249">
        <v>4.33</v>
      </c>
      <c r="H27" s="249">
        <v>4.07</v>
      </c>
      <c r="I27" s="249">
        <v>4.07</v>
      </c>
      <c r="J27" s="235">
        <v>3</v>
      </c>
      <c r="K27" s="241" t="s">
        <v>371</v>
      </c>
    </row>
    <row r="29" spans="1:15" x14ac:dyDescent="0.25">
      <c r="B29" s="166" t="s">
        <v>393</v>
      </c>
      <c r="C29" s="166" t="s">
        <v>394</v>
      </c>
      <c r="D29" s="166"/>
      <c r="E29" s="166"/>
      <c r="F29" s="166"/>
      <c r="G29" s="166"/>
      <c r="H29" s="166" t="s">
        <v>395</v>
      </c>
      <c r="I29" s="166"/>
      <c r="J29" s="166"/>
      <c r="K29" s="166" t="s">
        <v>396</v>
      </c>
      <c r="L29" s="166"/>
      <c r="M29" s="166"/>
      <c r="N29" s="166"/>
      <c r="O29" s="166"/>
    </row>
  </sheetData>
  <mergeCells count="11">
    <mergeCell ref="A6:K6"/>
    <mergeCell ref="A1:B1"/>
    <mergeCell ref="A2:K2"/>
    <mergeCell ref="A3:K3"/>
    <mergeCell ref="A4:K4"/>
    <mergeCell ref="A5:K5"/>
    <mergeCell ref="A15:K15"/>
    <mergeCell ref="A11:K11"/>
    <mergeCell ref="A24:K24"/>
    <mergeCell ref="A20:K20"/>
    <mergeCell ref="A8:K8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workbookViewId="0">
      <selection activeCell="W19" sqref="W19"/>
    </sheetView>
  </sheetViews>
  <sheetFormatPr defaultRowHeight="15" x14ac:dyDescent="0.25"/>
  <cols>
    <col min="1" max="1" width="3.85546875" customWidth="1"/>
    <col min="2" max="2" width="29.28515625" customWidth="1"/>
    <col min="3" max="3" width="7.5703125" customWidth="1"/>
    <col min="4" max="4" width="8.5703125" customWidth="1"/>
    <col min="6" max="6" width="6.5703125" customWidth="1"/>
    <col min="7" max="7" width="7.28515625" customWidth="1"/>
    <col min="8" max="8" width="7" customWidth="1"/>
    <col min="9" max="9" width="6.5703125" customWidth="1"/>
    <col min="10" max="10" width="7.28515625" customWidth="1"/>
    <col min="11" max="13" width="7.140625" customWidth="1"/>
    <col min="14" max="17" width="7.5703125" customWidth="1"/>
  </cols>
  <sheetData>
    <row r="1" spans="1:19" ht="15.75" x14ac:dyDescent="0.25">
      <c r="A1" s="263" t="s">
        <v>24</v>
      </c>
      <c r="B1" s="26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5" t="s">
        <v>0</v>
      </c>
    </row>
    <row r="2" spans="1:19" ht="20.25" x14ac:dyDescent="0.3">
      <c r="A2" s="264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</row>
    <row r="3" spans="1:19" ht="20.25" x14ac:dyDescent="0.3">
      <c r="A3" s="264" t="s">
        <v>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</row>
    <row r="4" spans="1:19" ht="20.25" x14ac:dyDescent="0.3">
      <c r="A4" s="264" t="s">
        <v>3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</row>
    <row r="5" spans="1:19" ht="20.25" x14ac:dyDescent="0.3">
      <c r="A5" s="265" t="s">
        <v>26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</row>
    <row r="6" spans="1:19" ht="15.75" x14ac:dyDescent="0.25">
      <c r="A6" s="260" t="s">
        <v>4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</row>
    <row r="7" spans="1:19" ht="15.75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ht="15.75" x14ac:dyDescent="0.25">
      <c r="A8" s="260" t="s">
        <v>51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</row>
    <row r="10" spans="1:19" x14ac:dyDescent="0.25">
      <c r="A10" s="288" t="s">
        <v>98</v>
      </c>
      <c r="B10" s="290" t="s">
        <v>14</v>
      </c>
      <c r="C10" s="92" t="s">
        <v>53</v>
      </c>
      <c r="D10" s="289" t="s">
        <v>54</v>
      </c>
      <c r="E10" s="289"/>
      <c r="F10" s="93" t="s">
        <v>32</v>
      </c>
      <c r="G10" s="93" t="s">
        <v>55</v>
      </c>
      <c r="H10" s="289" t="s">
        <v>345</v>
      </c>
      <c r="I10" s="289"/>
      <c r="J10" s="289" t="s">
        <v>6</v>
      </c>
      <c r="K10" s="289"/>
      <c r="L10" s="293" t="s">
        <v>258</v>
      </c>
      <c r="M10" s="294"/>
      <c r="N10" s="289" t="s">
        <v>56</v>
      </c>
      <c r="O10" s="289"/>
      <c r="P10" s="289" t="s">
        <v>50</v>
      </c>
      <c r="Q10" s="289"/>
      <c r="R10" s="290" t="s">
        <v>59</v>
      </c>
      <c r="S10" s="290" t="s">
        <v>25</v>
      </c>
    </row>
    <row r="11" spans="1:19" x14ac:dyDescent="0.25">
      <c r="A11" s="288"/>
      <c r="B11" s="291"/>
      <c r="C11" s="94"/>
      <c r="D11" s="94" t="s">
        <v>57</v>
      </c>
      <c r="E11" s="95" t="s">
        <v>58</v>
      </c>
      <c r="F11" s="94" t="s">
        <v>58</v>
      </c>
      <c r="G11" s="95" t="s">
        <v>58</v>
      </c>
      <c r="H11" s="94" t="s">
        <v>57</v>
      </c>
      <c r="I11" s="95" t="s">
        <v>58</v>
      </c>
      <c r="J11" s="94" t="s">
        <v>57</v>
      </c>
      <c r="K11" s="95" t="s">
        <v>58</v>
      </c>
      <c r="L11" s="94" t="s">
        <v>57</v>
      </c>
      <c r="M11" s="95" t="s">
        <v>58</v>
      </c>
      <c r="N11" s="94" t="s">
        <v>57</v>
      </c>
      <c r="O11" s="95" t="s">
        <v>58</v>
      </c>
      <c r="P11" s="94" t="s">
        <v>57</v>
      </c>
      <c r="Q11" s="95" t="s">
        <v>58</v>
      </c>
      <c r="R11" s="291"/>
      <c r="S11" s="291"/>
    </row>
    <row r="12" spans="1:19" x14ac:dyDescent="0.25">
      <c r="A12" s="288"/>
      <c r="B12" s="292"/>
      <c r="C12" s="96" t="s">
        <v>58</v>
      </c>
      <c r="D12" s="96" t="s">
        <v>20</v>
      </c>
      <c r="E12" s="96" t="s">
        <v>20</v>
      </c>
      <c r="F12" s="96" t="s">
        <v>20</v>
      </c>
      <c r="G12" s="96" t="s">
        <v>20</v>
      </c>
      <c r="H12" s="96" t="s">
        <v>20</v>
      </c>
      <c r="I12" s="96" t="s">
        <v>20</v>
      </c>
      <c r="J12" s="96" t="s">
        <v>20</v>
      </c>
      <c r="K12" s="96" t="s">
        <v>20</v>
      </c>
      <c r="L12" s="96" t="s">
        <v>20</v>
      </c>
      <c r="M12" s="96" t="s">
        <v>20</v>
      </c>
      <c r="N12" s="96" t="s">
        <v>20</v>
      </c>
      <c r="O12" s="96" t="s">
        <v>20</v>
      </c>
      <c r="P12" s="96" t="s">
        <v>20</v>
      </c>
      <c r="Q12" s="96" t="s">
        <v>20</v>
      </c>
      <c r="R12" s="292"/>
      <c r="S12" s="292"/>
    </row>
    <row r="13" spans="1:19" x14ac:dyDescent="0.25">
      <c r="A13" s="38">
        <v>1</v>
      </c>
      <c r="B13" s="37" t="s">
        <v>103</v>
      </c>
      <c r="C13" s="97">
        <v>30</v>
      </c>
      <c r="D13" s="98"/>
      <c r="E13" s="98">
        <v>60</v>
      </c>
      <c r="F13" s="97">
        <v>150</v>
      </c>
      <c r="G13" s="97"/>
      <c r="H13" s="97"/>
      <c r="I13" s="97">
        <v>60</v>
      </c>
      <c r="J13" s="97">
        <v>60</v>
      </c>
      <c r="K13" s="97">
        <v>85</v>
      </c>
      <c r="L13" s="97">
        <v>30</v>
      </c>
      <c r="M13" s="97">
        <v>30</v>
      </c>
      <c r="N13" s="97"/>
      <c r="O13" s="97"/>
      <c r="P13" s="97"/>
      <c r="Q13" s="97"/>
      <c r="R13" s="39">
        <f>C13+D13+E13+F13+G13+H13+K13+M13+N13+L13+J13+I13+N13+O13+P13+Q13</f>
        <v>505</v>
      </c>
      <c r="S13" s="38">
        <v>1</v>
      </c>
    </row>
    <row r="14" spans="1:19" x14ac:dyDescent="0.25">
      <c r="A14" s="38">
        <v>2</v>
      </c>
      <c r="B14" s="37" t="s">
        <v>120</v>
      </c>
      <c r="C14" s="54"/>
      <c r="D14" s="54"/>
      <c r="E14" s="54">
        <v>177</v>
      </c>
      <c r="F14" s="54">
        <v>30</v>
      </c>
      <c r="G14" s="54"/>
      <c r="H14" s="54"/>
      <c r="I14" s="54">
        <v>60</v>
      </c>
      <c r="J14" s="54">
        <v>30</v>
      </c>
      <c r="K14" s="54">
        <v>27</v>
      </c>
      <c r="L14" s="54"/>
      <c r="M14" s="54"/>
      <c r="N14" s="54"/>
      <c r="O14" s="54">
        <v>90</v>
      </c>
      <c r="P14" s="54"/>
      <c r="Q14" s="54"/>
      <c r="R14" s="39">
        <f t="shared" ref="R14:R15" si="0">C14+D14+E14+F14+G14+H14+K14+M14+N14+L14+J14+I14+N14+O14+P14+Q14</f>
        <v>414</v>
      </c>
      <c r="S14" s="38">
        <v>2</v>
      </c>
    </row>
    <row r="15" spans="1:19" x14ac:dyDescent="0.25">
      <c r="A15" s="38">
        <v>3</v>
      </c>
      <c r="B15" s="37" t="s">
        <v>141</v>
      </c>
      <c r="C15" s="54">
        <v>30</v>
      </c>
      <c r="D15" s="54">
        <v>57</v>
      </c>
      <c r="E15" s="54">
        <v>180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>
        <v>60</v>
      </c>
      <c r="R15" s="39">
        <f t="shared" si="0"/>
        <v>327</v>
      </c>
      <c r="S15" s="38">
        <v>3</v>
      </c>
    </row>
    <row r="16" spans="1:19" x14ac:dyDescent="0.25">
      <c r="A16" s="38">
        <v>4</v>
      </c>
      <c r="B16" s="91" t="s">
        <v>90</v>
      </c>
      <c r="C16" s="54"/>
      <c r="D16" s="54"/>
      <c r="E16" s="54">
        <v>87</v>
      </c>
      <c r="F16" s="54"/>
      <c r="G16" s="54"/>
      <c r="H16" s="54"/>
      <c r="I16" s="54">
        <v>30</v>
      </c>
      <c r="J16" s="54"/>
      <c r="K16" s="54"/>
      <c r="L16" s="54"/>
      <c r="M16" s="54"/>
      <c r="N16" s="54">
        <v>27</v>
      </c>
      <c r="O16" s="54"/>
      <c r="P16" s="54"/>
      <c r="Q16" s="54">
        <v>60</v>
      </c>
      <c r="R16" s="39">
        <f t="shared" ref="R16:R42" si="1">C16+D16+E16+F16+G16+H16+K16+M16+N16+L16+J16+I16+N16+O16+P16+Q16</f>
        <v>231</v>
      </c>
      <c r="S16" s="38">
        <v>4</v>
      </c>
    </row>
    <row r="17" spans="1:19" x14ac:dyDescent="0.25">
      <c r="A17" s="38">
        <v>5</v>
      </c>
      <c r="B17" s="91" t="s">
        <v>408</v>
      </c>
      <c r="C17" s="54"/>
      <c r="D17" s="54">
        <v>30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>
        <v>180</v>
      </c>
      <c r="R17" s="39">
        <f t="shared" si="1"/>
        <v>210</v>
      </c>
      <c r="S17" s="38">
        <v>5</v>
      </c>
    </row>
    <row r="18" spans="1:19" x14ac:dyDescent="0.25">
      <c r="A18" s="38">
        <v>6</v>
      </c>
      <c r="B18" s="91" t="s">
        <v>292</v>
      </c>
      <c r="C18" s="41"/>
      <c r="D18" s="41"/>
      <c r="E18" s="41"/>
      <c r="F18" s="41"/>
      <c r="G18" s="41"/>
      <c r="H18" s="41"/>
      <c r="I18" s="41"/>
      <c r="J18" s="41"/>
      <c r="K18" s="41">
        <v>120</v>
      </c>
      <c r="L18" s="41"/>
      <c r="M18" s="41"/>
      <c r="N18" s="41"/>
      <c r="O18" s="41"/>
      <c r="P18" s="41"/>
      <c r="Q18" s="41">
        <v>30</v>
      </c>
      <c r="R18" s="39">
        <f t="shared" si="1"/>
        <v>150</v>
      </c>
      <c r="S18" s="38">
        <v>6</v>
      </c>
    </row>
    <row r="19" spans="1:19" x14ac:dyDescent="0.25">
      <c r="A19" s="38">
        <v>7</v>
      </c>
      <c r="B19" s="91" t="s">
        <v>299</v>
      </c>
      <c r="C19" s="41"/>
      <c r="D19" s="41"/>
      <c r="E19" s="41">
        <v>90</v>
      </c>
      <c r="F19" s="41"/>
      <c r="G19" s="41"/>
      <c r="H19" s="41"/>
      <c r="I19" s="41">
        <v>30</v>
      </c>
      <c r="J19" s="41"/>
      <c r="K19" s="41"/>
      <c r="L19" s="41"/>
      <c r="M19" s="41"/>
      <c r="N19" s="41"/>
      <c r="O19" s="41"/>
      <c r="P19" s="41"/>
      <c r="Q19" s="41"/>
      <c r="R19" s="39">
        <f t="shared" si="1"/>
        <v>120</v>
      </c>
      <c r="S19" s="38">
        <v>7</v>
      </c>
    </row>
    <row r="20" spans="1:19" x14ac:dyDescent="0.25">
      <c r="A20" s="38">
        <v>8</v>
      </c>
      <c r="B20" s="91" t="s">
        <v>344</v>
      </c>
      <c r="C20" s="54"/>
      <c r="D20" s="54">
        <v>30</v>
      </c>
      <c r="E20" s="54"/>
      <c r="F20" s="54">
        <v>30</v>
      </c>
      <c r="G20" s="54">
        <v>30</v>
      </c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39">
        <f t="shared" si="1"/>
        <v>90</v>
      </c>
      <c r="S20" s="38">
        <v>8</v>
      </c>
    </row>
    <row r="21" spans="1:19" x14ac:dyDescent="0.25">
      <c r="A21" s="38">
        <v>9</v>
      </c>
      <c r="B21" s="91" t="s">
        <v>353</v>
      </c>
      <c r="C21" s="41">
        <v>30</v>
      </c>
      <c r="D21" s="41"/>
      <c r="E21" s="41"/>
      <c r="F21" s="41"/>
      <c r="G21" s="41">
        <v>60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39">
        <f t="shared" si="1"/>
        <v>90</v>
      </c>
      <c r="S21" s="38">
        <v>9</v>
      </c>
    </row>
    <row r="22" spans="1:19" x14ac:dyDescent="0.25">
      <c r="A22" s="38">
        <v>10</v>
      </c>
      <c r="B22" s="91" t="s">
        <v>125</v>
      </c>
      <c r="C22" s="41">
        <v>30</v>
      </c>
      <c r="D22" s="41"/>
      <c r="E22" s="41"/>
      <c r="F22" s="41">
        <v>30</v>
      </c>
      <c r="G22" s="41"/>
      <c r="H22" s="41"/>
      <c r="I22" s="41">
        <v>30</v>
      </c>
      <c r="J22" s="41"/>
      <c r="K22" s="41"/>
      <c r="L22" s="41"/>
      <c r="M22" s="41"/>
      <c r="N22" s="41"/>
      <c r="O22" s="41"/>
      <c r="P22" s="41"/>
      <c r="Q22" s="41"/>
      <c r="R22" s="39">
        <f t="shared" si="1"/>
        <v>90</v>
      </c>
      <c r="S22" s="38">
        <v>10</v>
      </c>
    </row>
    <row r="23" spans="1:19" x14ac:dyDescent="0.25">
      <c r="A23" s="38">
        <v>11</v>
      </c>
      <c r="B23" s="91" t="s">
        <v>313</v>
      </c>
      <c r="C23" s="41"/>
      <c r="D23" s="41">
        <v>30</v>
      </c>
      <c r="E23" s="41"/>
      <c r="F23" s="41"/>
      <c r="G23" s="41">
        <v>30</v>
      </c>
      <c r="H23" s="41">
        <v>30</v>
      </c>
      <c r="I23" s="41"/>
      <c r="J23" s="41"/>
      <c r="K23" s="41"/>
      <c r="L23" s="41"/>
      <c r="M23" s="41"/>
      <c r="N23" s="41"/>
      <c r="O23" s="41"/>
      <c r="P23" s="41"/>
      <c r="Q23" s="41"/>
      <c r="R23" s="39">
        <f t="shared" si="1"/>
        <v>90</v>
      </c>
      <c r="S23" s="38">
        <v>11</v>
      </c>
    </row>
    <row r="24" spans="1:19" x14ac:dyDescent="0.25">
      <c r="A24" s="38">
        <v>12</v>
      </c>
      <c r="B24" s="91" t="s">
        <v>71</v>
      </c>
      <c r="C24" s="41"/>
      <c r="D24" s="41"/>
      <c r="E24" s="41"/>
      <c r="F24" s="41"/>
      <c r="G24" s="41">
        <v>90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39">
        <f t="shared" si="1"/>
        <v>90</v>
      </c>
      <c r="S24" s="38">
        <v>12</v>
      </c>
    </row>
    <row r="25" spans="1:19" x14ac:dyDescent="0.25">
      <c r="A25" s="38">
        <v>13</v>
      </c>
      <c r="B25" s="37" t="s">
        <v>128</v>
      </c>
      <c r="C25" s="54"/>
      <c r="D25" s="54"/>
      <c r="E25" s="54"/>
      <c r="F25" s="54"/>
      <c r="G25" s="54"/>
      <c r="H25" s="54"/>
      <c r="I25" s="54"/>
      <c r="J25" s="54"/>
      <c r="K25" s="65">
        <v>87</v>
      </c>
      <c r="L25" s="65"/>
      <c r="M25" s="65"/>
      <c r="N25" s="54"/>
      <c r="O25" s="54"/>
      <c r="P25" s="54"/>
      <c r="Q25" s="54"/>
      <c r="R25" s="39">
        <f t="shared" si="1"/>
        <v>87</v>
      </c>
      <c r="S25" s="38">
        <v>13</v>
      </c>
    </row>
    <row r="26" spans="1:19" x14ac:dyDescent="0.25">
      <c r="A26" s="38">
        <v>14</v>
      </c>
      <c r="B26" s="91" t="s">
        <v>269</v>
      </c>
      <c r="C26" s="41"/>
      <c r="D26" s="41"/>
      <c r="E26" s="41">
        <v>30</v>
      </c>
      <c r="F26" s="41"/>
      <c r="G26" s="41"/>
      <c r="H26" s="41"/>
      <c r="I26" s="41"/>
      <c r="J26" s="41">
        <v>30</v>
      </c>
      <c r="K26" s="41"/>
      <c r="L26" s="41"/>
      <c r="M26" s="41"/>
      <c r="N26" s="41"/>
      <c r="O26" s="41"/>
      <c r="P26" s="41"/>
      <c r="Q26" s="41"/>
      <c r="R26" s="39">
        <f t="shared" si="1"/>
        <v>60</v>
      </c>
      <c r="S26" s="38">
        <v>14</v>
      </c>
    </row>
    <row r="27" spans="1:19" x14ac:dyDescent="0.25">
      <c r="A27" s="38">
        <v>15</v>
      </c>
      <c r="B27" s="91" t="s">
        <v>354</v>
      </c>
      <c r="C27" s="41"/>
      <c r="D27" s="41"/>
      <c r="E27" s="41"/>
      <c r="F27" s="41"/>
      <c r="G27" s="41">
        <v>60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39">
        <f t="shared" si="1"/>
        <v>60</v>
      </c>
      <c r="S27" s="38">
        <v>15</v>
      </c>
    </row>
    <row r="28" spans="1:19" x14ac:dyDescent="0.25">
      <c r="A28" s="38">
        <v>16</v>
      </c>
      <c r="B28" s="91" t="s">
        <v>93</v>
      </c>
      <c r="C28" s="41"/>
      <c r="D28" s="41"/>
      <c r="E28" s="41"/>
      <c r="F28" s="41"/>
      <c r="G28" s="41"/>
      <c r="H28" s="41"/>
      <c r="I28" s="41">
        <v>27</v>
      </c>
      <c r="J28" s="41"/>
      <c r="K28" s="41"/>
      <c r="L28" s="41"/>
      <c r="M28" s="41"/>
      <c r="N28" s="41"/>
      <c r="O28" s="41"/>
      <c r="P28" s="41"/>
      <c r="Q28" s="41">
        <v>30</v>
      </c>
      <c r="R28" s="39">
        <f t="shared" si="1"/>
        <v>57</v>
      </c>
      <c r="S28" s="38">
        <v>16</v>
      </c>
    </row>
    <row r="29" spans="1:19" x14ac:dyDescent="0.25">
      <c r="A29" s="38">
        <v>17</v>
      </c>
      <c r="B29" s="91" t="s">
        <v>76</v>
      </c>
      <c r="C29" s="41">
        <v>30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39">
        <f t="shared" si="1"/>
        <v>30</v>
      </c>
      <c r="S29" s="38">
        <v>17</v>
      </c>
    </row>
    <row r="30" spans="1:19" x14ac:dyDescent="0.25">
      <c r="A30" s="38">
        <v>18</v>
      </c>
      <c r="B30" s="91" t="s">
        <v>86</v>
      </c>
      <c r="C30" s="41"/>
      <c r="D30" s="41"/>
      <c r="E30" s="41"/>
      <c r="F30" s="41"/>
      <c r="G30" s="41"/>
      <c r="H30" s="41"/>
      <c r="I30" s="41">
        <v>30</v>
      </c>
      <c r="J30" s="41"/>
      <c r="K30" s="41"/>
      <c r="L30" s="41"/>
      <c r="M30" s="41"/>
      <c r="N30" s="41"/>
      <c r="O30" s="41"/>
      <c r="P30" s="41"/>
      <c r="Q30" s="41"/>
      <c r="R30" s="39">
        <f t="shared" si="1"/>
        <v>30</v>
      </c>
      <c r="S30" s="38">
        <v>18</v>
      </c>
    </row>
    <row r="31" spans="1:19" x14ac:dyDescent="0.25">
      <c r="A31" s="38">
        <v>19</v>
      </c>
      <c r="B31" s="91" t="s">
        <v>123</v>
      </c>
      <c r="C31" s="41"/>
      <c r="D31" s="41"/>
      <c r="E31" s="41"/>
      <c r="F31" s="41">
        <v>30</v>
      </c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39">
        <f t="shared" si="1"/>
        <v>30</v>
      </c>
      <c r="S31" s="38">
        <v>19</v>
      </c>
    </row>
    <row r="32" spans="1:19" x14ac:dyDescent="0.25">
      <c r="A32" s="38">
        <v>20</v>
      </c>
      <c r="B32" s="91" t="s">
        <v>68</v>
      </c>
      <c r="C32" s="41"/>
      <c r="D32" s="41"/>
      <c r="E32" s="41"/>
      <c r="F32" s="41"/>
      <c r="G32" s="41">
        <v>30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39">
        <f t="shared" si="1"/>
        <v>30</v>
      </c>
      <c r="S32" s="38">
        <v>20</v>
      </c>
    </row>
    <row r="33" spans="1:19" x14ac:dyDescent="0.25">
      <c r="A33" s="38">
        <v>21</v>
      </c>
      <c r="B33" s="91" t="s">
        <v>65</v>
      </c>
      <c r="C33" s="41"/>
      <c r="D33" s="41"/>
      <c r="E33" s="41"/>
      <c r="F33" s="41"/>
      <c r="G33" s="41">
        <v>30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39">
        <f t="shared" si="1"/>
        <v>30</v>
      </c>
      <c r="S33" s="38">
        <v>21</v>
      </c>
    </row>
    <row r="34" spans="1:19" x14ac:dyDescent="0.25">
      <c r="A34" s="38">
        <v>22</v>
      </c>
      <c r="B34" s="91" t="s">
        <v>350</v>
      </c>
      <c r="C34" s="41"/>
      <c r="D34" s="41"/>
      <c r="E34" s="41"/>
      <c r="F34" s="41"/>
      <c r="G34" s="41">
        <v>30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39">
        <f t="shared" si="1"/>
        <v>30</v>
      </c>
      <c r="S34" s="38">
        <v>22</v>
      </c>
    </row>
    <row r="35" spans="1:19" x14ac:dyDescent="0.25">
      <c r="A35" s="38">
        <v>23</v>
      </c>
      <c r="B35" s="91" t="s">
        <v>279</v>
      </c>
      <c r="C35" s="41"/>
      <c r="D35" s="41">
        <v>30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39">
        <f t="shared" si="1"/>
        <v>30</v>
      </c>
      <c r="S35" s="38">
        <v>23</v>
      </c>
    </row>
    <row r="36" spans="1:19" x14ac:dyDescent="0.25">
      <c r="A36" s="38">
        <v>24</v>
      </c>
      <c r="B36" s="91" t="s">
        <v>283</v>
      </c>
      <c r="C36" s="41"/>
      <c r="D36" s="41">
        <v>30</v>
      </c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39">
        <f t="shared" si="1"/>
        <v>30</v>
      </c>
      <c r="S36" s="38">
        <v>24</v>
      </c>
    </row>
    <row r="37" spans="1:19" x14ac:dyDescent="0.25">
      <c r="A37" s="38">
        <v>25</v>
      </c>
      <c r="B37" s="91" t="s">
        <v>289</v>
      </c>
      <c r="C37" s="41"/>
      <c r="D37" s="41"/>
      <c r="E37" s="41">
        <v>30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39">
        <f t="shared" si="1"/>
        <v>30</v>
      </c>
      <c r="S37" s="38">
        <v>25</v>
      </c>
    </row>
    <row r="38" spans="1:19" x14ac:dyDescent="0.25">
      <c r="A38" s="38">
        <v>26</v>
      </c>
      <c r="B38" s="91" t="s">
        <v>173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>
        <v>30</v>
      </c>
      <c r="N38" s="41"/>
      <c r="O38" s="41"/>
      <c r="P38" s="41"/>
      <c r="Q38" s="41"/>
      <c r="R38" s="39">
        <f t="shared" si="1"/>
        <v>30</v>
      </c>
      <c r="S38" s="38">
        <v>26</v>
      </c>
    </row>
    <row r="39" spans="1:19" x14ac:dyDescent="0.25">
      <c r="A39" s="38">
        <v>27</v>
      </c>
      <c r="B39" s="91" t="s">
        <v>97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>
        <v>30</v>
      </c>
      <c r="P39" s="41"/>
      <c r="Q39" s="41"/>
      <c r="R39" s="39">
        <f t="shared" si="1"/>
        <v>30</v>
      </c>
      <c r="S39" s="38">
        <v>27</v>
      </c>
    </row>
    <row r="40" spans="1:19" x14ac:dyDescent="0.25">
      <c r="A40" s="38">
        <v>28</v>
      </c>
      <c r="B40" s="91" t="s">
        <v>155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>
        <v>30</v>
      </c>
      <c r="R40" s="39">
        <f t="shared" si="1"/>
        <v>30</v>
      </c>
      <c r="S40" s="38">
        <v>28</v>
      </c>
    </row>
    <row r="41" spans="1:19" x14ac:dyDescent="0.25">
      <c r="A41" s="38">
        <v>29</v>
      </c>
      <c r="B41" s="91" t="s">
        <v>82</v>
      </c>
      <c r="C41" s="41"/>
      <c r="D41" s="41"/>
      <c r="E41" s="41"/>
      <c r="F41" s="41"/>
      <c r="G41" s="41"/>
      <c r="H41" s="41"/>
      <c r="I41" s="41"/>
      <c r="J41" s="41">
        <v>27</v>
      </c>
      <c r="K41" s="41"/>
      <c r="L41" s="41"/>
      <c r="M41" s="41"/>
      <c r="N41" s="41"/>
      <c r="O41" s="41"/>
      <c r="P41" s="41"/>
      <c r="Q41" s="41"/>
      <c r="R41" s="39">
        <f t="shared" si="1"/>
        <v>27</v>
      </c>
      <c r="S41" s="38">
        <v>29</v>
      </c>
    </row>
    <row r="42" spans="1:19" x14ac:dyDescent="0.25">
      <c r="A42" s="38">
        <v>30</v>
      </c>
      <c r="B42" s="91" t="s">
        <v>352</v>
      </c>
      <c r="C42" s="41"/>
      <c r="D42" s="41"/>
      <c r="E42" s="41"/>
      <c r="F42" s="41"/>
      <c r="G42" s="41"/>
      <c r="H42" s="41"/>
      <c r="I42" s="41"/>
      <c r="J42" s="41">
        <v>27</v>
      </c>
      <c r="K42" s="41"/>
      <c r="L42" s="41"/>
      <c r="M42" s="41"/>
      <c r="N42" s="41"/>
      <c r="O42" s="41"/>
      <c r="P42" s="41"/>
      <c r="Q42" s="41"/>
      <c r="R42" s="39">
        <f t="shared" si="1"/>
        <v>27</v>
      </c>
      <c r="S42" s="38">
        <v>30</v>
      </c>
    </row>
    <row r="44" spans="1:19" x14ac:dyDescent="0.25">
      <c r="B44" s="166" t="s">
        <v>393</v>
      </c>
      <c r="C44" s="166" t="s">
        <v>394</v>
      </c>
      <c r="D44" s="166"/>
      <c r="E44" s="166"/>
      <c r="F44" s="166"/>
      <c r="G44" s="166"/>
      <c r="H44" s="166" t="s">
        <v>395</v>
      </c>
      <c r="I44" s="166"/>
      <c r="J44" s="166"/>
      <c r="K44" s="166" t="s">
        <v>396</v>
      </c>
    </row>
  </sheetData>
  <sortState ref="B16:R42">
    <sortCondition descending="1" ref="R16:R42"/>
  </sortState>
  <mergeCells count="17">
    <mergeCell ref="A1:B1"/>
    <mergeCell ref="A2:S2"/>
    <mergeCell ref="A3:S3"/>
    <mergeCell ref="A4:S4"/>
    <mergeCell ref="A5:S5"/>
    <mergeCell ref="A6:S6"/>
    <mergeCell ref="A8:S8"/>
    <mergeCell ref="A10:A12"/>
    <mergeCell ref="D10:E10"/>
    <mergeCell ref="H10:I10"/>
    <mergeCell ref="J10:K10"/>
    <mergeCell ref="N10:O10"/>
    <mergeCell ref="P10:Q10"/>
    <mergeCell ref="R10:R12"/>
    <mergeCell ref="S10:S12"/>
    <mergeCell ref="B10:B12"/>
    <mergeCell ref="L10:M1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workbookViewId="0">
      <selection activeCell="F57" sqref="F57"/>
    </sheetView>
  </sheetViews>
  <sheetFormatPr defaultRowHeight="15" x14ac:dyDescent="0.25"/>
  <cols>
    <col min="1" max="1" width="5" customWidth="1"/>
    <col min="2" max="2" width="22.7109375" customWidth="1"/>
    <col min="3" max="3" width="15.28515625" bestFit="1" customWidth="1"/>
    <col min="4" max="4" width="9.7109375" customWidth="1"/>
    <col min="5" max="5" width="10.7109375" customWidth="1"/>
    <col min="6" max="6" width="17.7109375" bestFit="1" customWidth="1"/>
    <col min="8" max="8" width="5.140625" customWidth="1"/>
    <col min="9" max="9" width="20.28515625" customWidth="1"/>
    <col min="10" max="10" width="9.28515625" customWidth="1"/>
    <col min="12" max="12" width="12.5703125" customWidth="1"/>
    <col min="13" max="13" width="17.5703125" customWidth="1"/>
  </cols>
  <sheetData>
    <row r="1" spans="1:14" x14ac:dyDescent="0.25">
      <c r="A1" s="295" t="s">
        <v>50</v>
      </c>
      <c r="B1" s="296"/>
      <c r="C1" s="296"/>
      <c r="D1" s="296"/>
      <c r="E1" s="296"/>
      <c r="F1" s="297"/>
      <c r="H1" s="295" t="s">
        <v>50</v>
      </c>
      <c r="I1" s="296"/>
      <c r="J1" s="296"/>
      <c r="K1" s="296"/>
      <c r="L1" s="296"/>
      <c r="M1" s="297"/>
    </row>
    <row r="2" spans="1:14" x14ac:dyDescent="0.25">
      <c r="A2" s="41" t="s">
        <v>98</v>
      </c>
      <c r="B2" s="41" t="s">
        <v>8</v>
      </c>
      <c r="C2" s="41" t="s">
        <v>99</v>
      </c>
      <c r="D2" s="41" t="s">
        <v>100</v>
      </c>
      <c r="E2" s="41" t="s">
        <v>49</v>
      </c>
      <c r="F2" s="41" t="s">
        <v>101</v>
      </c>
      <c r="H2" s="41" t="s">
        <v>98</v>
      </c>
      <c r="I2" s="41" t="s">
        <v>8</v>
      </c>
      <c r="J2" s="41" t="s">
        <v>99</v>
      </c>
      <c r="K2" s="41" t="s">
        <v>100</v>
      </c>
      <c r="L2" s="41" t="s">
        <v>49</v>
      </c>
      <c r="M2" s="41" t="s">
        <v>101</v>
      </c>
    </row>
    <row r="3" spans="1:14" x14ac:dyDescent="0.25">
      <c r="A3" s="45">
        <v>1</v>
      </c>
      <c r="B3" s="46" t="s">
        <v>95</v>
      </c>
      <c r="C3" s="45">
        <v>30</v>
      </c>
      <c r="D3" s="47">
        <v>26</v>
      </c>
      <c r="E3" s="45">
        <v>364</v>
      </c>
      <c r="F3" s="48" t="s">
        <v>161</v>
      </c>
      <c r="H3" s="61">
        <v>1</v>
      </c>
      <c r="I3" s="59" t="s">
        <v>121</v>
      </c>
      <c r="J3" s="64">
        <v>5</v>
      </c>
      <c r="K3" s="60">
        <v>16</v>
      </c>
      <c r="L3" s="61">
        <v>88</v>
      </c>
      <c r="M3" s="61" t="s">
        <v>161</v>
      </c>
      <c r="N3" t="s">
        <v>206</v>
      </c>
    </row>
    <row r="4" spans="1:14" x14ac:dyDescent="0.25">
      <c r="A4" s="45">
        <v>2</v>
      </c>
      <c r="B4" s="46" t="s">
        <v>96</v>
      </c>
      <c r="C4" s="45">
        <v>30</v>
      </c>
      <c r="D4" s="47">
        <v>24</v>
      </c>
      <c r="E4" s="45">
        <v>575</v>
      </c>
      <c r="F4" s="45" t="s">
        <v>165</v>
      </c>
      <c r="H4" s="61">
        <v>2</v>
      </c>
      <c r="I4" s="59" t="s">
        <v>130</v>
      </c>
      <c r="J4" s="64">
        <v>5</v>
      </c>
      <c r="K4" s="60">
        <v>24</v>
      </c>
      <c r="L4" s="61">
        <v>60</v>
      </c>
      <c r="M4" s="61" t="s">
        <v>165</v>
      </c>
      <c r="N4" t="s">
        <v>206</v>
      </c>
    </row>
    <row r="5" spans="1:14" x14ac:dyDescent="0.25">
      <c r="A5" s="45">
        <v>3</v>
      </c>
      <c r="B5" s="46" t="s">
        <v>92</v>
      </c>
      <c r="C5" s="50">
        <v>0.9243055555555556</v>
      </c>
      <c r="D5" s="49">
        <v>24</v>
      </c>
      <c r="E5" s="45">
        <v>500</v>
      </c>
      <c r="F5" s="45" t="s">
        <v>166</v>
      </c>
      <c r="H5" s="61">
        <v>3</v>
      </c>
      <c r="I5" s="59" t="s">
        <v>85</v>
      </c>
      <c r="J5" s="64">
        <v>5</v>
      </c>
      <c r="K5" s="60">
        <v>32</v>
      </c>
      <c r="L5" s="61">
        <v>50</v>
      </c>
      <c r="M5" s="61" t="s">
        <v>166</v>
      </c>
      <c r="N5" t="s">
        <v>15</v>
      </c>
    </row>
    <row r="6" spans="1:14" x14ac:dyDescent="0.25">
      <c r="A6" s="45">
        <v>4</v>
      </c>
      <c r="B6" s="46" t="s">
        <v>94</v>
      </c>
      <c r="C6" s="50">
        <v>0.4145833333333333</v>
      </c>
      <c r="D6" s="49">
        <v>12</v>
      </c>
      <c r="E6" s="45">
        <v>250</v>
      </c>
      <c r="F6" s="45" t="s">
        <v>167</v>
      </c>
      <c r="H6" s="61">
        <v>4</v>
      </c>
      <c r="I6" s="59" t="s">
        <v>172</v>
      </c>
      <c r="J6" s="64">
        <v>5</v>
      </c>
      <c r="K6" s="60">
        <v>24</v>
      </c>
      <c r="L6" s="61">
        <v>47</v>
      </c>
      <c r="M6" s="61" t="s">
        <v>167</v>
      </c>
      <c r="N6" t="s">
        <v>208</v>
      </c>
    </row>
    <row r="7" spans="1:14" x14ac:dyDescent="0.25">
      <c r="A7" s="41">
        <v>5</v>
      </c>
      <c r="B7" s="26" t="s">
        <v>133</v>
      </c>
      <c r="C7" s="41">
        <v>30</v>
      </c>
      <c r="D7" s="41">
        <v>12</v>
      </c>
      <c r="E7" s="41">
        <v>675</v>
      </c>
      <c r="F7" s="41" t="s">
        <v>168</v>
      </c>
      <c r="H7" s="54">
        <v>5</v>
      </c>
      <c r="I7" s="26" t="s">
        <v>119</v>
      </c>
      <c r="J7" s="42">
        <v>5</v>
      </c>
      <c r="K7" s="58">
        <v>24</v>
      </c>
      <c r="L7" s="41">
        <v>35</v>
      </c>
      <c r="M7" s="41" t="s">
        <v>202</v>
      </c>
      <c r="N7" t="s">
        <v>206</v>
      </c>
    </row>
    <row r="8" spans="1:14" x14ac:dyDescent="0.25">
      <c r="A8" s="41">
        <v>6</v>
      </c>
      <c r="B8" s="26" t="s">
        <v>151</v>
      </c>
      <c r="C8" s="52">
        <v>0.41111111111111115</v>
      </c>
      <c r="D8" s="41">
        <v>250</v>
      </c>
      <c r="E8" s="41">
        <v>250</v>
      </c>
      <c r="F8" s="41" t="s">
        <v>162</v>
      </c>
      <c r="H8" s="54">
        <v>6</v>
      </c>
      <c r="I8" s="26" t="s">
        <v>118</v>
      </c>
      <c r="J8" s="42">
        <v>5</v>
      </c>
      <c r="K8" s="58">
        <v>16</v>
      </c>
      <c r="L8" s="41">
        <v>90</v>
      </c>
      <c r="M8" s="41" t="s">
        <v>203</v>
      </c>
      <c r="N8" t="s">
        <v>207</v>
      </c>
    </row>
    <row r="9" spans="1:14" x14ac:dyDescent="0.25">
      <c r="A9" s="41">
        <v>7</v>
      </c>
      <c r="B9" s="32" t="s">
        <v>156</v>
      </c>
      <c r="C9" s="52">
        <v>0.43333333333333335</v>
      </c>
      <c r="D9" s="41">
        <v>250</v>
      </c>
      <c r="E9" s="41">
        <v>250</v>
      </c>
      <c r="F9" s="41" t="s">
        <v>169</v>
      </c>
      <c r="H9" s="54">
        <v>7</v>
      </c>
      <c r="I9" s="26" t="s">
        <v>151</v>
      </c>
      <c r="J9" s="42">
        <v>5</v>
      </c>
      <c r="K9" s="58">
        <v>6</v>
      </c>
      <c r="L9" s="41">
        <v>143</v>
      </c>
      <c r="M9" s="41" t="s">
        <v>204</v>
      </c>
      <c r="N9" t="s">
        <v>32</v>
      </c>
    </row>
    <row r="10" spans="1:14" x14ac:dyDescent="0.25">
      <c r="A10" s="51">
        <v>8</v>
      </c>
      <c r="B10" s="32" t="s">
        <v>89</v>
      </c>
      <c r="C10" s="55">
        <v>1.4826388888888891</v>
      </c>
      <c r="D10" s="41">
        <v>12</v>
      </c>
      <c r="E10" s="41">
        <v>500</v>
      </c>
      <c r="F10" s="41" t="s">
        <v>163</v>
      </c>
      <c r="H10" s="54">
        <v>8</v>
      </c>
      <c r="I10" s="26" t="s">
        <v>138</v>
      </c>
      <c r="J10" s="42">
        <v>5</v>
      </c>
      <c r="K10" s="58">
        <v>16</v>
      </c>
      <c r="L10" s="41">
        <v>107</v>
      </c>
      <c r="M10" s="41" t="s">
        <v>205</v>
      </c>
      <c r="N10" t="s">
        <v>32</v>
      </c>
    </row>
    <row r="11" spans="1:14" x14ac:dyDescent="0.25">
      <c r="A11" s="45">
        <v>9</v>
      </c>
      <c r="B11" s="46" t="s">
        <v>106</v>
      </c>
      <c r="C11" s="45">
        <v>10</v>
      </c>
      <c r="D11" s="53">
        <v>20</v>
      </c>
      <c r="E11" s="45">
        <v>69</v>
      </c>
      <c r="F11" s="45" t="s">
        <v>180</v>
      </c>
      <c r="H11" s="54">
        <v>9</v>
      </c>
      <c r="I11" s="32" t="s">
        <v>139</v>
      </c>
      <c r="J11" s="65">
        <v>5</v>
      </c>
      <c r="K11" s="69">
        <v>16</v>
      </c>
      <c r="L11" s="54">
        <v>75</v>
      </c>
      <c r="M11" s="54" t="s">
        <v>252</v>
      </c>
      <c r="N11" t="s">
        <v>15</v>
      </c>
    </row>
    <row r="12" spans="1:14" x14ac:dyDescent="0.25">
      <c r="A12" s="45">
        <v>10</v>
      </c>
      <c r="B12" s="46" t="s">
        <v>134</v>
      </c>
      <c r="C12" s="45">
        <v>10</v>
      </c>
      <c r="D12" s="53">
        <v>16</v>
      </c>
      <c r="E12" s="45">
        <v>69</v>
      </c>
      <c r="F12" s="45" t="s">
        <v>181</v>
      </c>
      <c r="H12" s="61">
        <v>10</v>
      </c>
      <c r="I12" s="59" t="s">
        <v>102</v>
      </c>
      <c r="J12" s="60">
        <v>5</v>
      </c>
      <c r="K12" s="60">
        <v>16</v>
      </c>
      <c r="L12" s="61">
        <v>77</v>
      </c>
      <c r="M12" s="61" t="s">
        <v>209</v>
      </c>
      <c r="N12" t="s">
        <v>213</v>
      </c>
    </row>
    <row r="13" spans="1:14" x14ac:dyDescent="0.25">
      <c r="A13" s="45">
        <v>11</v>
      </c>
      <c r="B13" s="46" t="s">
        <v>136</v>
      </c>
      <c r="C13" s="45">
        <v>10</v>
      </c>
      <c r="D13" s="53">
        <v>20</v>
      </c>
      <c r="E13" s="45">
        <v>83</v>
      </c>
      <c r="F13" s="45" t="s">
        <v>182</v>
      </c>
      <c r="H13" s="61">
        <v>11</v>
      </c>
      <c r="I13" s="59" t="s">
        <v>150</v>
      </c>
      <c r="J13" s="60">
        <v>5</v>
      </c>
      <c r="K13" s="60">
        <v>12</v>
      </c>
      <c r="L13" s="61">
        <v>50</v>
      </c>
      <c r="M13" s="61" t="s">
        <v>210</v>
      </c>
      <c r="N13" t="s">
        <v>213</v>
      </c>
    </row>
    <row r="14" spans="1:14" x14ac:dyDescent="0.25">
      <c r="A14" s="45">
        <v>12</v>
      </c>
      <c r="B14" s="46" t="s">
        <v>122</v>
      </c>
      <c r="C14" s="45">
        <v>10</v>
      </c>
      <c r="D14" s="53">
        <v>24</v>
      </c>
      <c r="E14" s="45">
        <v>60</v>
      </c>
      <c r="F14" s="45" t="s">
        <v>164</v>
      </c>
      <c r="H14" s="61">
        <v>12</v>
      </c>
      <c r="I14" s="59" t="s">
        <v>124</v>
      </c>
      <c r="J14" s="60">
        <v>5</v>
      </c>
      <c r="K14" s="63">
        <v>24</v>
      </c>
      <c r="L14" s="61">
        <v>40</v>
      </c>
      <c r="M14" s="61" t="s">
        <v>211</v>
      </c>
      <c r="N14" t="s">
        <v>214</v>
      </c>
    </row>
    <row r="15" spans="1:14" x14ac:dyDescent="0.25">
      <c r="A15" s="41">
        <v>13</v>
      </c>
      <c r="B15" s="26" t="s">
        <v>81</v>
      </c>
      <c r="C15" s="54">
        <v>10</v>
      </c>
      <c r="D15" s="7">
        <v>24</v>
      </c>
      <c r="E15" s="41">
        <v>60</v>
      </c>
      <c r="F15" s="41" t="s">
        <v>183</v>
      </c>
      <c r="H15" s="63">
        <v>13</v>
      </c>
      <c r="I15" s="73" t="s">
        <v>106</v>
      </c>
      <c r="J15" s="60">
        <v>10</v>
      </c>
      <c r="K15" s="63">
        <v>20</v>
      </c>
      <c r="L15" s="63">
        <v>50</v>
      </c>
      <c r="M15" s="72" t="s">
        <v>212</v>
      </c>
      <c r="N15" t="s">
        <v>208</v>
      </c>
    </row>
    <row r="16" spans="1:14" x14ac:dyDescent="0.25">
      <c r="A16" s="41">
        <v>14</v>
      </c>
      <c r="B16" s="26" t="s">
        <v>116</v>
      </c>
      <c r="C16" s="54">
        <v>10</v>
      </c>
      <c r="D16" s="7">
        <v>24</v>
      </c>
      <c r="E16" s="41">
        <v>46</v>
      </c>
      <c r="F16" s="41" t="s">
        <v>184</v>
      </c>
      <c r="H16" s="65">
        <v>14</v>
      </c>
      <c r="I16" s="40" t="s">
        <v>116</v>
      </c>
      <c r="J16" s="7">
        <v>10</v>
      </c>
      <c r="K16" s="65">
        <v>24</v>
      </c>
      <c r="L16" s="65">
        <v>63</v>
      </c>
      <c r="M16" s="74" t="s">
        <v>215</v>
      </c>
      <c r="N16" t="s">
        <v>208</v>
      </c>
    </row>
    <row r="17" spans="1:14" x14ac:dyDescent="0.25">
      <c r="A17" s="51">
        <v>15</v>
      </c>
      <c r="B17" s="26" t="s">
        <v>176</v>
      </c>
      <c r="C17" s="54">
        <v>10</v>
      </c>
      <c r="D17" s="7">
        <v>28</v>
      </c>
      <c r="E17" s="41">
        <v>104</v>
      </c>
      <c r="F17" s="41" t="s">
        <v>185</v>
      </c>
      <c r="H17" s="65">
        <v>15</v>
      </c>
      <c r="I17" s="40" t="s">
        <v>132</v>
      </c>
      <c r="J17" s="7">
        <v>10</v>
      </c>
      <c r="K17" s="65">
        <v>10</v>
      </c>
      <c r="L17" s="65">
        <v>166</v>
      </c>
      <c r="M17" s="74" t="s">
        <v>216</v>
      </c>
      <c r="N17" t="s">
        <v>32</v>
      </c>
    </row>
    <row r="18" spans="1:14" x14ac:dyDescent="0.25">
      <c r="A18" s="41">
        <v>16</v>
      </c>
      <c r="B18" s="26" t="s">
        <v>127</v>
      </c>
      <c r="C18" s="54">
        <v>10</v>
      </c>
      <c r="D18" s="7">
        <v>12</v>
      </c>
      <c r="E18" s="41">
        <v>139</v>
      </c>
      <c r="F18" s="41" t="s">
        <v>186</v>
      </c>
      <c r="H18" s="65">
        <v>16</v>
      </c>
      <c r="I18" s="40" t="s">
        <v>133</v>
      </c>
      <c r="J18" s="7">
        <v>10</v>
      </c>
      <c r="K18" s="65">
        <v>16</v>
      </c>
      <c r="L18" s="65"/>
      <c r="M18" s="74" t="s">
        <v>217</v>
      </c>
      <c r="N18" t="s">
        <v>32</v>
      </c>
    </row>
    <row r="19" spans="1:14" x14ac:dyDescent="0.25">
      <c r="A19" s="43">
        <v>17</v>
      </c>
      <c r="B19" s="44" t="s">
        <v>109</v>
      </c>
      <c r="C19" s="43">
        <v>10</v>
      </c>
      <c r="D19" s="56">
        <v>12</v>
      </c>
      <c r="E19" s="43">
        <v>80</v>
      </c>
      <c r="F19" s="43" t="s">
        <v>188</v>
      </c>
      <c r="H19" s="65">
        <v>17</v>
      </c>
      <c r="I19" s="32" t="s">
        <v>81</v>
      </c>
      <c r="J19" s="7">
        <v>10</v>
      </c>
      <c r="K19" s="65">
        <v>24</v>
      </c>
      <c r="L19" s="54">
        <v>80</v>
      </c>
      <c r="M19" s="54" t="s">
        <v>218</v>
      </c>
      <c r="N19" t="s">
        <v>206</v>
      </c>
    </row>
    <row r="20" spans="1:14" x14ac:dyDescent="0.25">
      <c r="A20" s="43">
        <v>18</v>
      </c>
      <c r="B20" s="44" t="s">
        <v>78</v>
      </c>
      <c r="C20" s="43">
        <v>10</v>
      </c>
      <c r="D20" s="56">
        <v>24</v>
      </c>
      <c r="E20" s="43">
        <v>110</v>
      </c>
      <c r="F20" s="43" t="s">
        <v>189</v>
      </c>
      <c r="H20" s="65">
        <v>18</v>
      </c>
      <c r="I20" s="32" t="s">
        <v>109</v>
      </c>
      <c r="J20" s="7">
        <v>10</v>
      </c>
      <c r="K20" s="65">
        <v>12</v>
      </c>
      <c r="L20" s="54">
        <v>220</v>
      </c>
      <c r="M20" s="54" t="s">
        <v>253</v>
      </c>
      <c r="N20" t="s">
        <v>206</v>
      </c>
    </row>
    <row r="21" spans="1:14" x14ac:dyDescent="0.25">
      <c r="A21" s="43">
        <v>19</v>
      </c>
      <c r="B21" s="44" t="s">
        <v>115</v>
      </c>
      <c r="C21" s="43">
        <v>10</v>
      </c>
      <c r="D21" s="56">
        <v>8</v>
      </c>
      <c r="E21" s="43">
        <v>72</v>
      </c>
      <c r="F21" s="43" t="s">
        <v>190</v>
      </c>
      <c r="H21" s="63">
        <v>19</v>
      </c>
      <c r="I21" s="59" t="s">
        <v>115</v>
      </c>
      <c r="J21" s="60">
        <v>10</v>
      </c>
      <c r="K21" s="63">
        <v>8</v>
      </c>
      <c r="L21" s="61">
        <v>257</v>
      </c>
      <c r="M21" s="61" t="s">
        <v>222</v>
      </c>
      <c r="N21" t="s">
        <v>206</v>
      </c>
    </row>
    <row r="22" spans="1:14" x14ac:dyDescent="0.25">
      <c r="A22" s="43">
        <v>20</v>
      </c>
      <c r="B22" s="44" t="s">
        <v>191</v>
      </c>
      <c r="C22" s="57">
        <v>0.36458333333333331</v>
      </c>
      <c r="D22" s="56">
        <v>6</v>
      </c>
      <c r="E22" s="43">
        <v>250</v>
      </c>
      <c r="F22" s="43" t="s">
        <v>192</v>
      </c>
      <c r="H22" s="63">
        <v>20</v>
      </c>
      <c r="I22" s="61" t="s">
        <v>219</v>
      </c>
      <c r="J22" s="60">
        <v>10</v>
      </c>
      <c r="K22" s="63">
        <v>28</v>
      </c>
      <c r="L22" s="61">
        <v>31</v>
      </c>
      <c r="M22" s="61" t="s">
        <v>223</v>
      </c>
      <c r="N22" t="s">
        <v>41</v>
      </c>
    </row>
    <row r="23" spans="1:14" x14ac:dyDescent="0.25">
      <c r="A23" s="51">
        <v>21</v>
      </c>
      <c r="B23" s="26" t="s">
        <v>129</v>
      </c>
      <c r="C23" s="54">
        <v>10</v>
      </c>
      <c r="D23" s="7">
        <v>12</v>
      </c>
      <c r="E23" s="54">
        <v>122</v>
      </c>
      <c r="F23" s="54" t="s">
        <v>193</v>
      </c>
      <c r="H23" s="63">
        <v>21</v>
      </c>
      <c r="I23" s="59" t="s">
        <v>78</v>
      </c>
      <c r="J23" s="60">
        <v>10</v>
      </c>
      <c r="K23" s="63">
        <v>24</v>
      </c>
      <c r="L23" s="61">
        <v>132</v>
      </c>
      <c r="M23" s="61" t="s">
        <v>220</v>
      </c>
      <c r="N23" t="s">
        <v>207</v>
      </c>
    </row>
    <row r="24" spans="1:14" x14ac:dyDescent="0.25">
      <c r="A24" s="41">
        <v>22</v>
      </c>
      <c r="B24" s="26" t="s">
        <v>107</v>
      </c>
      <c r="C24" s="54">
        <v>10</v>
      </c>
      <c r="D24" s="54">
        <v>24</v>
      </c>
      <c r="E24" s="54">
        <v>93</v>
      </c>
      <c r="F24" s="54" t="s">
        <v>194</v>
      </c>
      <c r="H24" s="63">
        <v>22</v>
      </c>
      <c r="I24" s="59" t="s">
        <v>107</v>
      </c>
      <c r="J24" s="60">
        <v>10</v>
      </c>
      <c r="K24" s="63">
        <v>24</v>
      </c>
      <c r="L24" s="61">
        <v>170</v>
      </c>
      <c r="M24" s="61" t="s">
        <v>225</v>
      </c>
      <c r="N24" t="s">
        <v>207</v>
      </c>
    </row>
    <row r="25" spans="1:14" x14ac:dyDescent="0.25">
      <c r="A25" s="41">
        <v>23</v>
      </c>
      <c r="B25" s="26" t="s">
        <v>187</v>
      </c>
      <c r="C25" s="54">
        <v>10</v>
      </c>
      <c r="D25" s="54">
        <v>32</v>
      </c>
      <c r="E25" s="54">
        <v>64</v>
      </c>
      <c r="F25" s="54" t="s">
        <v>195</v>
      </c>
      <c r="H25" s="65">
        <v>23</v>
      </c>
      <c r="I25" s="32" t="s">
        <v>187</v>
      </c>
      <c r="J25" s="7">
        <v>10</v>
      </c>
      <c r="K25" s="65">
        <v>32</v>
      </c>
      <c r="L25" s="54">
        <v>78</v>
      </c>
      <c r="M25" s="54" t="s">
        <v>220</v>
      </c>
      <c r="N25" t="s">
        <v>207</v>
      </c>
    </row>
    <row r="26" spans="1:14" x14ac:dyDescent="0.25">
      <c r="A26" s="41">
        <v>24</v>
      </c>
      <c r="B26" s="26" t="s">
        <v>117</v>
      </c>
      <c r="C26" s="54">
        <v>5</v>
      </c>
      <c r="D26" s="41">
        <v>8</v>
      </c>
      <c r="E26" s="41">
        <v>41</v>
      </c>
      <c r="F26" s="41" t="s">
        <v>196</v>
      </c>
      <c r="H26" s="65">
        <v>24</v>
      </c>
      <c r="I26" s="32" t="s">
        <v>233</v>
      </c>
      <c r="J26" s="65">
        <v>10</v>
      </c>
      <c r="K26" s="65">
        <v>20</v>
      </c>
      <c r="L26" s="54">
        <v>181</v>
      </c>
      <c r="M26" s="54" t="s">
        <v>225</v>
      </c>
      <c r="N26" t="s">
        <v>207</v>
      </c>
    </row>
    <row r="27" spans="1:14" x14ac:dyDescent="0.25">
      <c r="A27" s="43">
        <v>21</v>
      </c>
      <c r="B27" s="44"/>
      <c r="C27" s="43"/>
      <c r="D27" s="56"/>
      <c r="E27" s="43"/>
      <c r="F27" s="43"/>
      <c r="H27" s="65">
        <v>25</v>
      </c>
      <c r="I27" s="26" t="s">
        <v>84</v>
      </c>
      <c r="J27" s="7">
        <v>10</v>
      </c>
      <c r="K27" s="65">
        <v>16</v>
      </c>
      <c r="L27" s="54">
        <v>27</v>
      </c>
      <c r="M27" s="54" t="s">
        <v>221</v>
      </c>
      <c r="N27" t="s">
        <v>207</v>
      </c>
    </row>
    <row r="28" spans="1:14" x14ac:dyDescent="0.25">
      <c r="A28" s="43">
        <v>22</v>
      </c>
      <c r="B28" s="44"/>
      <c r="C28" s="43"/>
      <c r="D28" s="56"/>
      <c r="E28" s="43"/>
      <c r="F28" s="43"/>
      <c r="H28" s="65">
        <v>28</v>
      </c>
      <c r="I28" s="32" t="s">
        <v>129</v>
      </c>
      <c r="J28" s="7">
        <v>10</v>
      </c>
      <c r="K28" s="65">
        <v>12</v>
      </c>
      <c r="L28" s="54">
        <v>227</v>
      </c>
      <c r="M28" s="54" t="s">
        <v>225</v>
      </c>
      <c r="N28" t="s">
        <v>32</v>
      </c>
    </row>
    <row r="29" spans="1:14" x14ac:dyDescent="0.25">
      <c r="A29" s="43">
        <v>23</v>
      </c>
      <c r="B29" s="44"/>
      <c r="C29" s="43"/>
      <c r="D29" s="56"/>
      <c r="E29" s="43"/>
      <c r="F29" s="43"/>
      <c r="H29" s="63">
        <v>27</v>
      </c>
      <c r="I29" s="59" t="s">
        <v>174</v>
      </c>
      <c r="J29" s="60">
        <v>10</v>
      </c>
      <c r="K29" s="63">
        <v>12</v>
      </c>
      <c r="L29" s="61">
        <v>228</v>
      </c>
      <c r="M29" s="61" t="s">
        <v>226</v>
      </c>
      <c r="N29" t="s">
        <v>32</v>
      </c>
    </row>
    <row r="30" spans="1:14" x14ac:dyDescent="0.25">
      <c r="A30" s="43">
        <v>24</v>
      </c>
      <c r="B30" s="44"/>
      <c r="C30" s="43"/>
      <c r="D30" s="56"/>
      <c r="E30" s="43"/>
      <c r="F30" s="43"/>
      <c r="H30" s="63">
        <v>26</v>
      </c>
      <c r="I30" s="59" t="s">
        <v>108</v>
      </c>
      <c r="J30" s="60">
        <v>10</v>
      </c>
      <c r="K30" s="63">
        <v>12</v>
      </c>
      <c r="L30" s="61">
        <v>161</v>
      </c>
      <c r="M30" s="61" t="s">
        <v>227</v>
      </c>
      <c r="N30" t="s">
        <v>32</v>
      </c>
    </row>
    <row r="31" spans="1:14" x14ac:dyDescent="0.25">
      <c r="H31" s="63">
        <v>29</v>
      </c>
      <c r="I31" s="67" t="s">
        <v>117</v>
      </c>
      <c r="J31" s="60">
        <v>5</v>
      </c>
      <c r="K31" s="64">
        <v>8</v>
      </c>
      <c r="L31" s="62">
        <v>110</v>
      </c>
      <c r="M31" s="62" t="s">
        <v>254</v>
      </c>
      <c r="N31" t="s">
        <v>207</v>
      </c>
    </row>
    <row r="32" spans="1:14" x14ac:dyDescent="0.25">
      <c r="A32" s="63"/>
      <c r="B32" s="59"/>
      <c r="C32" s="63"/>
      <c r="D32" s="63"/>
      <c r="E32" s="61"/>
      <c r="F32" s="61"/>
      <c r="H32" s="63">
        <v>30</v>
      </c>
      <c r="I32" s="59" t="s">
        <v>121</v>
      </c>
      <c r="J32" s="64">
        <v>5</v>
      </c>
      <c r="K32" s="64">
        <v>16</v>
      </c>
      <c r="L32" s="62">
        <v>132</v>
      </c>
      <c r="M32" s="62" t="s">
        <v>228</v>
      </c>
      <c r="N32" t="s">
        <v>207</v>
      </c>
    </row>
    <row r="33" spans="1:14" x14ac:dyDescent="0.25">
      <c r="A33" s="63"/>
      <c r="B33" s="59"/>
      <c r="C33" s="60"/>
      <c r="D33" s="63"/>
      <c r="E33" s="61"/>
      <c r="F33" s="61"/>
      <c r="H33" s="65">
        <v>31</v>
      </c>
      <c r="I33" s="26" t="s">
        <v>124</v>
      </c>
      <c r="J33" s="65">
        <v>3</v>
      </c>
      <c r="K33" s="65">
        <v>24</v>
      </c>
      <c r="L33" s="68">
        <v>26</v>
      </c>
      <c r="M33" s="68" t="s">
        <v>229</v>
      </c>
      <c r="N33" t="s">
        <v>207</v>
      </c>
    </row>
    <row r="34" spans="1:14" x14ac:dyDescent="0.25">
      <c r="H34" s="65">
        <v>32</v>
      </c>
      <c r="I34" s="32" t="s">
        <v>118</v>
      </c>
      <c r="J34" s="69">
        <v>5</v>
      </c>
      <c r="K34" s="69">
        <v>16</v>
      </c>
      <c r="L34" s="68" t="s">
        <v>256</v>
      </c>
      <c r="M34" s="68" t="s">
        <v>230</v>
      </c>
      <c r="N34" t="s">
        <v>207</v>
      </c>
    </row>
    <row r="35" spans="1:14" x14ac:dyDescent="0.25">
      <c r="H35" s="65">
        <v>33</v>
      </c>
      <c r="I35" s="75" t="s">
        <v>172</v>
      </c>
      <c r="J35" s="71">
        <v>5</v>
      </c>
      <c r="K35" s="71">
        <v>24</v>
      </c>
      <c r="L35" s="66">
        <v>44</v>
      </c>
      <c r="M35" s="70" t="s">
        <v>232</v>
      </c>
      <c r="N35" t="s">
        <v>231</v>
      </c>
    </row>
    <row r="36" spans="1:14" x14ac:dyDescent="0.25">
      <c r="B36" s="32"/>
      <c r="C36" s="65"/>
      <c r="D36" s="65"/>
      <c r="H36" s="65">
        <v>34</v>
      </c>
      <c r="I36" s="74" t="s">
        <v>102</v>
      </c>
      <c r="J36" s="65">
        <v>5</v>
      </c>
      <c r="K36" s="65">
        <v>12</v>
      </c>
      <c r="L36" s="65">
        <v>45</v>
      </c>
      <c r="M36" s="74" t="s">
        <v>235</v>
      </c>
      <c r="N36" t="s">
        <v>234</v>
      </c>
    </row>
    <row r="37" spans="1:14" x14ac:dyDescent="0.25">
      <c r="H37" s="63">
        <v>35</v>
      </c>
      <c r="I37" s="59" t="s">
        <v>116</v>
      </c>
      <c r="J37" s="63">
        <v>10</v>
      </c>
      <c r="K37" s="63">
        <v>24</v>
      </c>
      <c r="L37" s="63">
        <v>109</v>
      </c>
      <c r="M37" s="72" t="s">
        <v>236</v>
      </c>
      <c r="N37" t="s">
        <v>231</v>
      </c>
    </row>
    <row r="38" spans="1:14" x14ac:dyDescent="0.25">
      <c r="H38" s="63">
        <v>36</v>
      </c>
      <c r="I38" s="59" t="s">
        <v>106</v>
      </c>
      <c r="J38" s="63">
        <v>10</v>
      </c>
      <c r="K38" s="63">
        <v>20</v>
      </c>
      <c r="L38" s="63">
        <v>150</v>
      </c>
      <c r="M38" s="72" t="s">
        <v>237</v>
      </c>
      <c r="N38" t="s">
        <v>231</v>
      </c>
    </row>
    <row r="39" spans="1:14" x14ac:dyDescent="0.25">
      <c r="H39" s="63">
        <v>37</v>
      </c>
      <c r="I39" s="59" t="s">
        <v>111</v>
      </c>
      <c r="J39" s="63">
        <v>10</v>
      </c>
      <c r="K39" s="63">
        <v>8</v>
      </c>
      <c r="L39" s="63">
        <v>239</v>
      </c>
      <c r="M39" s="61" t="s">
        <v>238</v>
      </c>
      <c r="N39" t="s">
        <v>32</v>
      </c>
    </row>
    <row r="40" spans="1:14" x14ac:dyDescent="0.25">
      <c r="H40" s="63">
        <v>38</v>
      </c>
      <c r="I40" s="59" t="s">
        <v>112</v>
      </c>
      <c r="J40" s="63">
        <v>10</v>
      </c>
      <c r="K40" s="63">
        <v>8</v>
      </c>
      <c r="L40" s="63">
        <v>143</v>
      </c>
      <c r="M40" s="61" t="s">
        <v>239</v>
      </c>
      <c r="N40" t="s">
        <v>32</v>
      </c>
    </row>
    <row r="41" spans="1:14" x14ac:dyDescent="0.25">
      <c r="H41" s="63">
        <v>39</v>
      </c>
      <c r="I41" s="59" t="s">
        <v>113</v>
      </c>
      <c r="J41" s="63">
        <v>10</v>
      </c>
      <c r="K41" s="63">
        <v>8</v>
      </c>
      <c r="L41" s="63">
        <v>232</v>
      </c>
      <c r="M41" s="61" t="s">
        <v>240</v>
      </c>
      <c r="N41" t="s">
        <v>32</v>
      </c>
    </row>
    <row r="42" spans="1:14" x14ac:dyDescent="0.25">
      <c r="H42" s="65">
        <v>40</v>
      </c>
      <c r="I42" s="26"/>
      <c r="J42" s="65"/>
      <c r="K42" s="65"/>
      <c r="L42" s="54"/>
      <c r="M42" s="54"/>
      <c r="N42" t="s">
        <v>241</v>
      </c>
    </row>
    <row r="43" spans="1:14" x14ac:dyDescent="0.25">
      <c r="H43" s="63">
        <v>41</v>
      </c>
      <c r="I43" s="59" t="s">
        <v>242</v>
      </c>
      <c r="J43" s="63">
        <v>12</v>
      </c>
      <c r="K43" s="63">
        <v>12</v>
      </c>
      <c r="L43" s="61">
        <v>250</v>
      </c>
      <c r="M43" s="61" t="s">
        <v>243</v>
      </c>
      <c r="N43" t="s">
        <v>247</v>
      </c>
    </row>
    <row r="44" spans="1:14" x14ac:dyDescent="0.25">
      <c r="H44" s="63">
        <v>42</v>
      </c>
      <c r="I44" s="59" t="s">
        <v>148</v>
      </c>
      <c r="J44" s="63">
        <v>12</v>
      </c>
      <c r="K44" s="63">
        <v>24</v>
      </c>
      <c r="L44" s="61">
        <v>101</v>
      </c>
      <c r="M44" s="61" t="s">
        <v>244</v>
      </c>
      <c r="N44" t="s">
        <v>247</v>
      </c>
    </row>
    <row r="45" spans="1:14" x14ac:dyDescent="0.25">
      <c r="H45" s="63">
        <v>43</v>
      </c>
      <c r="I45" s="59" t="s">
        <v>142</v>
      </c>
      <c r="J45" s="63">
        <v>12</v>
      </c>
      <c r="K45" s="63">
        <v>24</v>
      </c>
      <c r="L45" s="61">
        <v>220</v>
      </c>
      <c r="M45" s="61" t="s">
        <v>245</v>
      </c>
      <c r="N45" t="s">
        <v>247</v>
      </c>
    </row>
    <row r="46" spans="1:14" x14ac:dyDescent="0.25">
      <c r="H46" s="63">
        <v>44</v>
      </c>
      <c r="I46" s="59" t="s">
        <v>170</v>
      </c>
      <c r="J46" s="63">
        <v>12</v>
      </c>
      <c r="K46" s="63">
        <v>36</v>
      </c>
      <c r="L46" s="61">
        <v>26</v>
      </c>
      <c r="M46" s="61" t="s">
        <v>246</v>
      </c>
      <c r="N46" t="s">
        <v>247</v>
      </c>
    </row>
    <row r="47" spans="1:14" x14ac:dyDescent="0.25">
      <c r="H47" s="65">
        <v>45</v>
      </c>
      <c r="I47" s="26" t="s">
        <v>140</v>
      </c>
      <c r="J47" s="65">
        <v>12</v>
      </c>
      <c r="K47" s="65">
        <v>9</v>
      </c>
      <c r="L47" s="54"/>
      <c r="M47" s="54" t="s">
        <v>248</v>
      </c>
      <c r="N47" t="s">
        <v>41</v>
      </c>
    </row>
    <row r="48" spans="1:14" x14ac:dyDescent="0.25">
      <c r="H48" s="65">
        <v>46</v>
      </c>
      <c r="I48" s="26" t="s">
        <v>143</v>
      </c>
      <c r="J48" s="65">
        <v>12</v>
      </c>
      <c r="K48" s="7">
        <v>16</v>
      </c>
      <c r="L48" s="54"/>
      <c r="M48" s="54" t="s">
        <v>249</v>
      </c>
    </row>
    <row r="49" spans="8:14" x14ac:dyDescent="0.25">
      <c r="H49" s="65">
        <v>47</v>
      </c>
      <c r="I49" s="26" t="s">
        <v>144</v>
      </c>
      <c r="J49" s="65">
        <v>12</v>
      </c>
      <c r="K49" s="7">
        <v>8</v>
      </c>
      <c r="L49" s="54"/>
      <c r="M49" s="54" t="s">
        <v>250</v>
      </c>
    </row>
    <row r="50" spans="8:14" x14ac:dyDescent="0.25">
      <c r="H50" s="65">
        <v>48</v>
      </c>
      <c r="I50" s="26" t="s">
        <v>147</v>
      </c>
      <c r="J50" s="65">
        <v>12</v>
      </c>
      <c r="K50" s="7">
        <v>16</v>
      </c>
      <c r="L50" s="54"/>
      <c r="M50" s="54" t="s">
        <v>251</v>
      </c>
    </row>
    <row r="51" spans="8:14" x14ac:dyDescent="0.25">
      <c r="H51" s="65">
        <v>49</v>
      </c>
      <c r="I51" s="26" t="s">
        <v>158</v>
      </c>
      <c r="J51" s="65">
        <v>12</v>
      </c>
      <c r="K51" s="7">
        <v>8</v>
      </c>
      <c r="L51" s="41"/>
      <c r="M51" s="41" t="s">
        <v>259</v>
      </c>
    </row>
    <row r="52" spans="8:14" x14ac:dyDescent="0.25">
      <c r="H52" s="76">
        <v>50</v>
      </c>
      <c r="I52" s="77" t="s">
        <v>146</v>
      </c>
      <c r="J52" s="76">
        <v>12</v>
      </c>
      <c r="K52" s="79">
        <v>8</v>
      </c>
      <c r="L52" s="78">
        <v>237</v>
      </c>
      <c r="M52" s="78" t="s">
        <v>261</v>
      </c>
    </row>
    <row r="53" spans="8:14" x14ac:dyDescent="0.25">
      <c r="H53" s="76">
        <v>51</v>
      </c>
      <c r="I53" s="77" t="s">
        <v>149</v>
      </c>
      <c r="J53" s="76">
        <v>12</v>
      </c>
      <c r="K53" s="79">
        <v>6</v>
      </c>
      <c r="L53" s="78">
        <v>214</v>
      </c>
      <c r="M53" s="78" t="s">
        <v>262</v>
      </c>
    </row>
    <row r="54" spans="8:14" x14ac:dyDescent="0.25">
      <c r="H54" s="76">
        <v>52</v>
      </c>
      <c r="I54" s="77" t="s">
        <v>157</v>
      </c>
      <c r="J54" s="76">
        <v>12</v>
      </c>
      <c r="K54" s="79">
        <v>4</v>
      </c>
      <c r="L54" s="78">
        <v>337</v>
      </c>
      <c r="M54" s="78" t="s">
        <v>263</v>
      </c>
    </row>
    <row r="55" spans="8:14" x14ac:dyDescent="0.25">
      <c r="H55" s="76">
        <v>53</v>
      </c>
      <c r="I55" s="77" t="s">
        <v>160</v>
      </c>
      <c r="J55" s="76">
        <v>12</v>
      </c>
      <c r="K55" s="79">
        <v>8</v>
      </c>
      <c r="L55" s="78">
        <v>279</v>
      </c>
      <c r="M55" s="78" t="s">
        <v>264</v>
      </c>
    </row>
    <row r="56" spans="8:14" x14ac:dyDescent="0.25">
      <c r="H56" s="76">
        <v>54</v>
      </c>
      <c r="I56" s="77" t="s">
        <v>179</v>
      </c>
      <c r="J56" s="76">
        <v>12</v>
      </c>
      <c r="K56" s="79">
        <v>8</v>
      </c>
      <c r="L56" s="78">
        <v>274</v>
      </c>
      <c r="M56" s="78" t="s">
        <v>265</v>
      </c>
    </row>
    <row r="57" spans="8:14" x14ac:dyDescent="0.25">
      <c r="H57" s="54"/>
      <c r="I57" s="32" t="s">
        <v>172</v>
      </c>
      <c r="J57" s="65">
        <v>5</v>
      </c>
      <c r="K57" s="54">
        <v>24</v>
      </c>
      <c r="L57" s="54"/>
      <c r="M57" s="54" t="s">
        <v>266</v>
      </c>
      <c r="N57" t="s">
        <v>231</v>
      </c>
    </row>
    <row r="58" spans="8:14" x14ac:dyDescent="0.25">
      <c r="H58" s="54"/>
      <c r="I58" s="32" t="s">
        <v>130</v>
      </c>
      <c r="J58" s="65">
        <v>10</v>
      </c>
      <c r="K58" s="54">
        <v>12</v>
      </c>
      <c r="L58" s="54"/>
      <c r="M58" s="54" t="s">
        <v>341</v>
      </c>
    </row>
    <row r="59" spans="8:14" x14ac:dyDescent="0.25">
      <c r="H59" s="54"/>
      <c r="I59" s="32" t="s">
        <v>127</v>
      </c>
      <c r="J59" s="65">
        <v>10</v>
      </c>
      <c r="K59" s="54">
        <v>24</v>
      </c>
      <c r="L59" s="54"/>
      <c r="M59" s="54" t="s">
        <v>342</v>
      </c>
    </row>
  </sheetData>
  <mergeCells count="2">
    <mergeCell ref="A1:F1"/>
    <mergeCell ref="H1:M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activeCell="P43" sqref="P43"/>
    </sheetView>
  </sheetViews>
  <sheetFormatPr defaultRowHeight="15" x14ac:dyDescent="0.25"/>
  <cols>
    <col min="1" max="1" width="5" customWidth="1"/>
    <col min="2" max="2" width="22.7109375" customWidth="1"/>
    <col min="3" max="3" width="15.28515625" bestFit="1" customWidth="1"/>
    <col min="4" max="4" width="9.7109375" customWidth="1"/>
    <col min="5" max="5" width="10.7109375" customWidth="1"/>
    <col min="6" max="6" width="17.7109375" bestFit="1" customWidth="1"/>
    <col min="8" max="8" width="5.140625" customWidth="1"/>
    <col min="9" max="9" width="20.28515625" customWidth="1"/>
    <col min="10" max="10" width="9.28515625" customWidth="1"/>
    <col min="12" max="12" width="12.5703125" customWidth="1"/>
    <col min="13" max="13" width="17.5703125" customWidth="1"/>
  </cols>
  <sheetData>
    <row r="1" spans="1:14" x14ac:dyDescent="0.25">
      <c r="A1" s="298" t="s">
        <v>290</v>
      </c>
      <c r="B1" s="298"/>
      <c r="C1" s="298"/>
      <c r="D1" s="298"/>
      <c r="E1" s="298"/>
      <c r="F1" s="298"/>
      <c r="H1" s="298" t="s">
        <v>327</v>
      </c>
      <c r="I1" s="298"/>
      <c r="J1" s="298"/>
      <c r="K1" s="298"/>
      <c r="L1" s="298"/>
      <c r="M1" s="298"/>
    </row>
    <row r="2" spans="1:14" x14ac:dyDescent="0.25">
      <c r="A2" s="41" t="s">
        <v>98</v>
      </c>
      <c r="B2" s="41" t="s">
        <v>8</v>
      </c>
      <c r="C2" s="41" t="s">
        <v>99</v>
      </c>
      <c r="D2" s="41" t="s">
        <v>100</v>
      </c>
      <c r="E2" s="41" t="s">
        <v>49</v>
      </c>
      <c r="F2" s="41" t="s">
        <v>101</v>
      </c>
      <c r="H2" s="41" t="s">
        <v>98</v>
      </c>
      <c r="I2" s="41" t="s">
        <v>8</v>
      </c>
      <c r="J2" s="41" t="s">
        <v>99</v>
      </c>
      <c r="K2" s="41" t="s">
        <v>100</v>
      </c>
      <c r="L2" s="41" t="s">
        <v>49</v>
      </c>
      <c r="M2" s="41" t="s">
        <v>101</v>
      </c>
    </row>
    <row r="3" spans="1:14" ht="14.25" customHeight="1" x14ac:dyDescent="0.25">
      <c r="A3" s="78">
        <v>1</v>
      </c>
      <c r="B3" s="77" t="s">
        <v>284</v>
      </c>
      <c r="C3" s="76">
        <v>30</v>
      </c>
      <c r="D3" s="76">
        <v>16</v>
      </c>
      <c r="E3" s="76">
        <v>673</v>
      </c>
      <c r="F3" s="76" t="s">
        <v>161</v>
      </c>
      <c r="H3" s="78">
        <v>1</v>
      </c>
      <c r="I3" s="77" t="s">
        <v>297</v>
      </c>
      <c r="J3" s="76">
        <v>5</v>
      </c>
      <c r="K3" s="79">
        <v>24</v>
      </c>
      <c r="L3" s="76">
        <v>86</v>
      </c>
      <c r="M3" s="76" t="s">
        <v>180</v>
      </c>
      <c r="N3" t="s">
        <v>206</v>
      </c>
    </row>
    <row r="4" spans="1:14" x14ac:dyDescent="0.25">
      <c r="A4" s="78">
        <v>2</v>
      </c>
      <c r="B4" s="77" t="s">
        <v>280</v>
      </c>
      <c r="C4" s="76">
        <v>60</v>
      </c>
      <c r="D4" s="76">
        <v>10</v>
      </c>
      <c r="E4" s="76">
        <v>1384</v>
      </c>
      <c r="F4" s="76" t="s">
        <v>165</v>
      </c>
      <c r="H4" s="78">
        <v>2</v>
      </c>
      <c r="I4" s="77" t="s">
        <v>268</v>
      </c>
      <c r="J4" s="76">
        <v>5</v>
      </c>
      <c r="K4" s="79">
        <v>24</v>
      </c>
      <c r="L4" s="76">
        <v>54</v>
      </c>
      <c r="M4" s="76" t="s">
        <v>181</v>
      </c>
      <c r="N4" t="s">
        <v>206</v>
      </c>
    </row>
    <row r="5" spans="1:14" x14ac:dyDescent="0.25">
      <c r="A5" s="78">
        <v>3</v>
      </c>
      <c r="B5" s="77" t="s">
        <v>294</v>
      </c>
      <c r="C5" s="86">
        <v>2.1722222222222221</v>
      </c>
      <c r="D5" s="76">
        <v>2</v>
      </c>
      <c r="E5" s="76">
        <v>1000</v>
      </c>
      <c r="F5" s="76" t="s">
        <v>166</v>
      </c>
      <c r="H5" s="78">
        <v>3</v>
      </c>
      <c r="I5" s="77" t="s">
        <v>302</v>
      </c>
      <c r="J5" s="76">
        <v>5</v>
      </c>
      <c r="K5" s="79">
        <v>20</v>
      </c>
      <c r="L5" s="76">
        <v>78</v>
      </c>
      <c r="M5" s="76" t="s">
        <v>182</v>
      </c>
      <c r="N5" t="s">
        <v>206</v>
      </c>
    </row>
    <row r="6" spans="1:14" x14ac:dyDescent="0.25">
      <c r="A6" s="78">
        <v>4</v>
      </c>
      <c r="B6" s="77" t="s">
        <v>179</v>
      </c>
      <c r="C6" s="83">
        <v>0.77986111111111101</v>
      </c>
      <c r="D6" s="76">
        <v>8</v>
      </c>
      <c r="E6" s="76">
        <v>250</v>
      </c>
      <c r="F6" s="76" t="s">
        <v>167</v>
      </c>
      <c r="H6" s="78">
        <v>4</v>
      </c>
      <c r="I6" s="77" t="s">
        <v>291</v>
      </c>
      <c r="J6" s="76">
        <v>5</v>
      </c>
      <c r="K6" s="79">
        <v>16</v>
      </c>
      <c r="L6" s="76">
        <v>100</v>
      </c>
      <c r="M6" s="76" t="s">
        <v>164</v>
      </c>
      <c r="N6" t="s">
        <v>206</v>
      </c>
    </row>
    <row r="7" spans="1:14" x14ac:dyDescent="0.25">
      <c r="A7" s="41">
        <v>5</v>
      </c>
      <c r="B7" s="32" t="s">
        <v>305</v>
      </c>
      <c r="C7" s="87">
        <v>0.84236111111111101</v>
      </c>
      <c r="D7" s="58">
        <v>4</v>
      </c>
      <c r="E7" s="33">
        <v>250</v>
      </c>
      <c r="F7" s="80" t="s">
        <v>168</v>
      </c>
      <c r="H7" s="78">
        <v>5</v>
      </c>
      <c r="I7" s="32"/>
      <c r="J7" s="65"/>
      <c r="K7" s="69"/>
      <c r="L7" s="33"/>
      <c r="M7" s="65"/>
    </row>
    <row r="8" spans="1:14" x14ac:dyDescent="0.25">
      <c r="A8" s="41">
        <v>6</v>
      </c>
      <c r="B8" s="32" t="s">
        <v>311</v>
      </c>
      <c r="C8" s="88">
        <v>1.0625</v>
      </c>
      <c r="D8" s="80">
        <v>12</v>
      </c>
      <c r="E8" s="33">
        <v>250</v>
      </c>
      <c r="F8" s="80" t="s">
        <v>162</v>
      </c>
      <c r="H8" s="54">
        <v>6</v>
      </c>
      <c r="I8" s="32" t="s">
        <v>293</v>
      </c>
      <c r="J8" s="65">
        <v>5</v>
      </c>
      <c r="K8" s="65">
        <v>16</v>
      </c>
      <c r="L8" s="33">
        <v>87</v>
      </c>
      <c r="M8" s="65" t="s">
        <v>183</v>
      </c>
      <c r="N8" t="s">
        <v>206</v>
      </c>
    </row>
    <row r="9" spans="1:14" x14ac:dyDescent="0.25">
      <c r="A9" s="41">
        <v>7</v>
      </c>
      <c r="B9" s="32" t="s">
        <v>304</v>
      </c>
      <c r="C9" s="82">
        <v>0.61041666666666672</v>
      </c>
      <c r="D9" s="58">
        <v>6</v>
      </c>
      <c r="E9" s="33">
        <v>250</v>
      </c>
      <c r="F9" s="80" t="s">
        <v>169</v>
      </c>
      <c r="H9" s="54">
        <v>7</v>
      </c>
      <c r="I9" s="32" t="s">
        <v>324</v>
      </c>
      <c r="J9" s="65">
        <v>5</v>
      </c>
      <c r="K9" s="69">
        <v>16</v>
      </c>
      <c r="L9" s="33">
        <v>57</v>
      </c>
      <c r="M9" s="65" t="s">
        <v>184</v>
      </c>
      <c r="N9" t="s">
        <v>206</v>
      </c>
    </row>
    <row r="10" spans="1:14" x14ac:dyDescent="0.25">
      <c r="A10" s="41">
        <v>8</v>
      </c>
      <c r="B10" s="32" t="s">
        <v>307</v>
      </c>
      <c r="C10" s="82">
        <v>0.67708333333333337</v>
      </c>
      <c r="D10" s="58">
        <v>16</v>
      </c>
      <c r="E10" s="33">
        <v>250</v>
      </c>
      <c r="F10" s="80" t="s">
        <v>316</v>
      </c>
      <c r="H10" s="54">
        <v>8</v>
      </c>
      <c r="I10" s="32" t="s">
        <v>271</v>
      </c>
      <c r="J10" s="65">
        <v>5</v>
      </c>
      <c r="K10" s="69">
        <v>8</v>
      </c>
      <c r="L10" s="33">
        <v>72</v>
      </c>
      <c r="M10" s="65" t="s">
        <v>185</v>
      </c>
      <c r="N10" t="s">
        <v>41</v>
      </c>
    </row>
    <row r="11" spans="1:14" x14ac:dyDescent="0.25">
      <c r="A11" s="41">
        <v>9</v>
      </c>
      <c r="B11" s="32" t="s">
        <v>308</v>
      </c>
      <c r="C11" s="82">
        <v>0.63055555555555554</v>
      </c>
      <c r="D11" s="80">
        <v>12</v>
      </c>
      <c r="E11" s="33">
        <v>250</v>
      </c>
      <c r="F11" s="80" t="s">
        <v>317</v>
      </c>
      <c r="H11" s="54">
        <v>9</v>
      </c>
      <c r="I11" s="32" t="s">
        <v>295</v>
      </c>
      <c r="J11" s="65">
        <v>5</v>
      </c>
      <c r="K11" s="69">
        <v>8</v>
      </c>
      <c r="L11" s="33">
        <v>32</v>
      </c>
      <c r="M11" s="65" t="s">
        <v>186</v>
      </c>
      <c r="N11" t="s">
        <v>41</v>
      </c>
    </row>
    <row r="12" spans="1:14" x14ac:dyDescent="0.25">
      <c r="A12" s="78">
        <v>10</v>
      </c>
      <c r="B12" s="77" t="s">
        <v>309</v>
      </c>
      <c r="C12" s="83">
        <v>0.60625000000000007</v>
      </c>
      <c r="D12" s="84">
        <v>12</v>
      </c>
      <c r="E12" s="85">
        <v>250</v>
      </c>
      <c r="F12" s="76" t="s">
        <v>320</v>
      </c>
      <c r="H12" s="54">
        <v>10</v>
      </c>
      <c r="I12" s="32" t="s">
        <v>330</v>
      </c>
      <c r="J12" s="65">
        <v>5</v>
      </c>
      <c r="K12" s="69">
        <v>24</v>
      </c>
      <c r="L12" s="33">
        <v>57</v>
      </c>
      <c r="M12" s="69" t="s">
        <v>323</v>
      </c>
      <c r="N12" t="s">
        <v>41</v>
      </c>
    </row>
    <row r="13" spans="1:14" x14ac:dyDescent="0.25">
      <c r="A13" s="78">
        <v>11</v>
      </c>
      <c r="B13" s="77" t="s">
        <v>310</v>
      </c>
      <c r="C13" s="86">
        <v>1.0152777777777777</v>
      </c>
      <c r="D13" s="84">
        <v>36</v>
      </c>
      <c r="E13" s="85">
        <v>250</v>
      </c>
      <c r="F13" s="76" t="s">
        <v>321</v>
      </c>
      <c r="H13" s="78">
        <v>11</v>
      </c>
      <c r="I13" s="77" t="s">
        <v>296</v>
      </c>
      <c r="J13" s="76">
        <v>5</v>
      </c>
      <c r="K13" s="84">
        <v>6</v>
      </c>
      <c r="L13" s="85">
        <v>101</v>
      </c>
      <c r="M13" s="76" t="s">
        <v>188</v>
      </c>
      <c r="N13" t="s">
        <v>41</v>
      </c>
    </row>
    <row r="14" spans="1:14" x14ac:dyDescent="0.25">
      <c r="A14" s="78">
        <v>12</v>
      </c>
      <c r="B14" s="77" t="s">
        <v>306</v>
      </c>
      <c r="C14" s="83">
        <v>0.64722222222222225</v>
      </c>
      <c r="D14" s="84">
        <v>12</v>
      </c>
      <c r="E14" s="85">
        <v>250</v>
      </c>
      <c r="F14" s="76" t="s">
        <v>163</v>
      </c>
      <c r="H14" s="78">
        <v>12</v>
      </c>
      <c r="I14" s="77" t="s">
        <v>314</v>
      </c>
      <c r="J14" s="76">
        <v>1</v>
      </c>
      <c r="K14" s="84">
        <v>36</v>
      </c>
      <c r="L14" s="85">
        <v>10</v>
      </c>
      <c r="M14" s="76" t="s">
        <v>189</v>
      </c>
      <c r="N14" t="s">
        <v>55</v>
      </c>
    </row>
    <row r="15" spans="1:14" x14ac:dyDescent="0.25">
      <c r="A15" s="78">
        <v>13</v>
      </c>
      <c r="B15" s="77" t="s">
        <v>318</v>
      </c>
      <c r="C15" s="76">
        <v>60</v>
      </c>
      <c r="D15" s="76">
        <v>16</v>
      </c>
      <c r="E15" s="78">
        <v>728</v>
      </c>
      <c r="F15" s="76" t="s">
        <v>322</v>
      </c>
      <c r="H15" s="78">
        <v>13</v>
      </c>
      <c r="I15" s="77" t="s">
        <v>130</v>
      </c>
      <c r="J15" s="76">
        <v>1</v>
      </c>
      <c r="K15" s="76">
        <v>24</v>
      </c>
      <c r="L15" s="76">
        <v>28</v>
      </c>
      <c r="M15" s="76" t="s">
        <v>190</v>
      </c>
      <c r="N15" t="s">
        <v>55</v>
      </c>
    </row>
    <row r="16" spans="1:14" x14ac:dyDescent="0.25">
      <c r="H16" s="78">
        <v>14</v>
      </c>
      <c r="I16" s="77" t="s">
        <v>312</v>
      </c>
      <c r="J16" s="76">
        <v>5</v>
      </c>
      <c r="K16" s="76">
        <v>20</v>
      </c>
      <c r="L16" s="76">
        <v>31</v>
      </c>
      <c r="M16" s="76" t="s">
        <v>192</v>
      </c>
      <c r="N16" t="s">
        <v>41</v>
      </c>
    </row>
    <row r="17" spans="8:14" x14ac:dyDescent="0.25">
      <c r="H17" s="78">
        <v>15</v>
      </c>
      <c r="I17" s="77" t="s">
        <v>85</v>
      </c>
      <c r="J17" s="76">
        <v>5</v>
      </c>
      <c r="K17" s="76">
        <v>30</v>
      </c>
      <c r="L17" s="76">
        <v>28</v>
      </c>
      <c r="M17" s="76" t="s">
        <v>326</v>
      </c>
      <c r="N17" t="s">
        <v>41</v>
      </c>
    </row>
    <row r="18" spans="8:14" x14ac:dyDescent="0.25">
      <c r="H18" s="54">
        <v>16</v>
      </c>
      <c r="I18" s="32"/>
      <c r="J18" s="65"/>
      <c r="K18" s="65"/>
      <c r="L18" s="54"/>
      <c r="M18" s="65"/>
    </row>
    <row r="19" spans="8:14" x14ac:dyDescent="0.25">
      <c r="H19" s="54">
        <v>17</v>
      </c>
      <c r="I19" s="32" t="s">
        <v>129</v>
      </c>
      <c r="J19" s="65">
        <v>5</v>
      </c>
      <c r="K19" s="69">
        <v>12</v>
      </c>
      <c r="L19" s="65">
        <v>57</v>
      </c>
      <c r="M19" s="65" t="s">
        <v>194</v>
      </c>
    </row>
    <row r="20" spans="8:14" x14ac:dyDescent="0.25">
      <c r="H20" s="54">
        <v>18</v>
      </c>
      <c r="I20" s="32" t="s">
        <v>124</v>
      </c>
      <c r="J20" s="65">
        <v>3</v>
      </c>
      <c r="K20" s="65">
        <v>24</v>
      </c>
      <c r="L20" s="65">
        <v>24</v>
      </c>
      <c r="M20" s="65" t="s">
        <v>195</v>
      </c>
    </row>
    <row r="21" spans="8:14" x14ac:dyDescent="0.25">
      <c r="H21" s="54"/>
      <c r="I21" s="54"/>
      <c r="J21" s="54"/>
      <c r="K21" s="54"/>
      <c r="L21" s="54"/>
      <c r="M21" s="65" t="s">
        <v>196</v>
      </c>
    </row>
    <row r="23" spans="8:14" x14ac:dyDescent="0.25">
      <c r="H23" s="298" t="s">
        <v>247</v>
      </c>
      <c r="I23" s="298"/>
      <c r="J23" s="298"/>
      <c r="K23" s="298"/>
      <c r="L23" s="298"/>
      <c r="M23" s="298"/>
    </row>
    <row r="24" spans="8:14" x14ac:dyDescent="0.25">
      <c r="H24" s="41" t="s">
        <v>98</v>
      </c>
      <c r="I24" s="41" t="s">
        <v>8</v>
      </c>
      <c r="J24" s="41" t="s">
        <v>99</v>
      </c>
      <c r="K24" s="41" t="s">
        <v>100</v>
      </c>
      <c r="L24" s="41" t="s">
        <v>49</v>
      </c>
      <c r="M24" s="41" t="s">
        <v>101</v>
      </c>
    </row>
    <row r="25" spans="8:14" x14ac:dyDescent="0.25">
      <c r="H25" s="41">
        <v>1</v>
      </c>
      <c r="I25" s="32" t="s">
        <v>278</v>
      </c>
      <c r="J25" s="80">
        <v>12</v>
      </c>
      <c r="K25" s="7">
        <v>28</v>
      </c>
      <c r="L25" s="81">
        <v>218</v>
      </c>
      <c r="M25" s="41" t="s">
        <v>331</v>
      </c>
    </row>
    <row r="26" spans="8:14" x14ac:dyDescent="0.25">
      <c r="H26" s="41">
        <v>2</v>
      </c>
      <c r="I26" s="32" t="s">
        <v>282</v>
      </c>
      <c r="J26" s="80">
        <v>12</v>
      </c>
      <c r="K26" s="7">
        <v>28</v>
      </c>
      <c r="L26" s="81">
        <v>243</v>
      </c>
      <c r="M26" s="41" t="s">
        <v>332</v>
      </c>
    </row>
    <row r="27" spans="8:14" x14ac:dyDescent="0.25">
      <c r="H27" s="41">
        <v>3</v>
      </c>
      <c r="I27" s="32" t="s">
        <v>286</v>
      </c>
      <c r="J27" s="80">
        <v>12</v>
      </c>
      <c r="K27" s="7">
        <v>24</v>
      </c>
      <c r="L27" s="81">
        <v>238</v>
      </c>
      <c r="M27" s="41" t="s">
        <v>333</v>
      </c>
    </row>
    <row r="28" spans="8:14" x14ac:dyDescent="0.25">
      <c r="H28" s="41">
        <v>4</v>
      </c>
      <c r="I28" s="32" t="s">
        <v>281</v>
      </c>
      <c r="J28" s="80">
        <v>12</v>
      </c>
      <c r="K28" s="7">
        <v>12</v>
      </c>
      <c r="L28" s="81">
        <v>263</v>
      </c>
      <c r="M28" s="41" t="s">
        <v>334</v>
      </c>
    </row>
    <row r="29" spans="8:14" x14ac:dyDescent="0.25">
      <c r="H29" s="78">
        <v>5</v>
      </c>
      <c r="I29" s="77" t="s">
        <v>337</v>
      </c>
      <c r="J29" s="76">
        <v>12</v>
      </c>
      <c r="K29" s="79">
        <v>12</v>
      </c>
      <c r="L29" s="76">
        <v>264</v>
      </c>
      <c r="M29" s="78" t="s">
        <v>202</v>
      </c>
    </row>
    <row r="30" spans="8:14" x14ac:dyDescent="0.25">
      <c r="H30" s="78">
        <v>6</v>
      </c>
      <c r="I30" s="77" t="s">
        <v>315</v>
      </c>
      <c r="J30" s="76">
        <v>12</v>
      </c>
      <c r="K30" s="79">
        <v>20</v>
      </c>
      <c r="L30" s="76">
        <v>197</v>
      </c>
      <c r="M30" s="78" t="s">
        <v>203</v>
      </c>
    </row>
    <row r="31" spans="8:14" x14ac:dyDescent="0.25">
      <c r="H31" s="78">
        <v>7</v>
      </c>
      <c r="I31" s="77" t="s">
        <v>325</v>
      </c>
      <c r="J31" s="76">
        <v>12</v>
      </c>
      <c r="K31" s="89">
        <v>12</v>
      </c>
      <c r="L31" s="76">
        <v>310</v>
      </c>
      <c r="M31" s="78" t="s">
        <v>203</v>
      </c>
    </row>
    <row r="32" spans="8:14" x14ac:dyDescent="0.25">
      <c r="H32" s="78">
        <v>8</v>
      </c>
      <c r="I32" s="77" t="s">
        <v>89</v>
      </c>
      <c r="J32" s="76">
        <v>12</v>
      </c>
      <c r="K32" s="79">
        <v>16</v>
      </c>
      <c r="L32" s="76">
        <v>240</v>
      </c>
      <c r="M32" s="78" t="s">
        <v>204</v>
      </c>
    </row>
    <row r="33" spans="8:13" x14ac:dyDescent="0.25">
      <c r="H33" s="41">
        <v>9</v>
      </c>
      <c r="I33" s="32" t="s">
        <v>273</v>
      </c>
      <c r="J33" s="80">
        <v>12</v>
      </c>
      <c r="K33" s="7">
        <v>12</v>
      </c>
      <c r="L33" s="81">
        <v>125</v>
      </c>
      <c r="M33" s="41" t="s">
        <v>209</v>
      </c>
    </row>
    <row r="34" spans="8:13" x14ac:dyDescent="0.25">
      <c r="H34" s="41">
        <v>10</v>
      </c>
      <c r="I34" s="32" t="s">
        <v>275</v>
      </c>
      <c r="J34" s="80">
        <v>12</v>
      </c>
      <c r="K34" s="7">
        <v>16</v>
      </c>
      <c r="L34" s="81">
        <v>225</v>
      </c>
      <c r="M34" s="41" t="s">
        <v>210</v>
      </c>
    </row>
    <row r="35" spans="8:13" x14ac:dyDescent="0.25">
      <c r="H35" s="41">
        <v>11</v>
      </c>
      <c r="I35" s="32" t="s">
        <v>276</v>
      </c>
      <c r="J35" s="80">
        <v>12</v>
      </c>
      <c r="K35" s="7">
        <v>16</v>
      </c>
      <c r="L35" s="81">
        <v>215</v>
      </c>
      <c r="M35" s="41" t="s">
        <v>211</v>
      </c>
    </row>
    <row r="36" spans="8:13" x14ac:dyDescent="0.25">
      <c r="H36" s="41">
        <v>12</v>
      </c>
      <c r="I36" s="32" t="s">
        <v>127</v>
      </c>
      <c r="J36" s="80">
        <v>12</v>
      </c>
      <c r="K36" s="7">
        <v>16</v>
      </c>
      <c r="L36" s="81">
        <v>253</v>
      </c>
      <c r="M36" s="41" t="s">
        <v>212</v>
      </c>
    </row>
    <row r="37" spans="8:13" x14ac:dyDescent="0.25">
      <c r="H37" s="78">
        <v>13</v>
      </c>
      <c r="I37" s="77" t="s">
        <v>271</v>
      </c>
      <c r="J37" s="76">
        <v>12</v>
      </c>
      <c r="K37" s="79">
        <v>8</v>
      </c>
      <c r="L37" s="76">
        <v>320</v>
      </c>
      <c r="M37" s="78" t="s">
        <v>215</v>
      </c>
    </row>
    <row r="38" spans="8:13" x14ac:dyDescent="0.25">
      <c r="H38" s="78">
        <v>14</v>
      </c>
      <c r="I38" s="77" t="s">
        <v>274</v>
      </c>
      <c r="J38" s="76">
        <v>12</v>
      </c>
      <c r="K38" s="79">
        <v>6</v>
      </c>
      <c r="L38" s="76">
        <v>268</v>
      </c>
      <c r="M38" s="78" t="s">
        <v>216</v>
      </c>
    </row>
    <row r="39" spans="8:13" x14ac:dyDescent="0.25">
      <c r="H39" s="78">
        <v>15</v>
      </c>
      <c r="I39" s="77" t="s">
        <v>295</v>
      </c>
      <c r="J39" s="76">
        <v>12</v>
      </c>
      <c r="K39" s="79">
        <v>6</v>
      </c>
      <c r="L39" s="76">
        <v>295</v>
      </c>
      <c r="M39" s="78" t="s">
        <v>217</v>
      </c>
    </row>
    <row r="40" spans="8:13" x14ac:dyDescent="0.25">
      <c r="H40" s="78">
        <v>16</v>
      </c>
      <c r="I40" s="77" t="s">
        <v>300</v>
      </c>
      <c r="J40" s="76">
        <v>12</v>
      </c>
      <c r="K40" s="76">
        <v>12</v>
      </c>
      <c r="L40" s="76">
        <v>292</v>
      </c>
      <c r="M40" s="78" t="s">
        <v>218</v>
      </c>
    </row>
    <row r="41" spans="8:13" x14ac:dyDescent="0.25">
      <c r="H41" s="54">
        <v>17</v>
      </c>
      <c r="I41" s="32" t="s">
        <v>301</v>
      </c>
      <c r="J41" s="65">
        <v>12</v>
      </c>
      <c r="K41" s="7">
        <v>12</v>
      </c>
      <c r="L41" s="54">
        <v>287</v>
      </c>
      <c r="M41" s="54" t="s">
        <v>335</v>
      </c>
    </row>
    <row r="42" spans="8:13" x14ac:dyDescent="0.25">
      <c r="H42" s="54">
        <v>18</v>
      </c>
      <c r="I42" s="32" t="s">
        <v>270</v>
      </c>
      <c r="J42" s="65">
        <v>12</v>
      </c>
      <c r="K42" s="7">
        <v>24</v>
      </c>
      <c r="L42" s="54">
        <v>261</v>
      </c>
      <c r="M42" s="54" t="s">
        <v>336</v>
      </c>
    </row>
    <row r="43" spans="8:13" x14ac:dyDescent="0.25">
      <c r="H43" s="54">
        <v>19</v>
      </c>
      <c r="I43" s="32" t="s">
        <v>277</v>
      </c>
      <c r="J43" s="65">
        <v>12</v>
      </c>
      <c r="K43" s="7">
        <v>20</v>
      </c>
      <c r="L43" s="54">
        <v>184</v>
      </c>
      <c r="M43" s="54" t="s">
        <v>222</v>
      </c>
    </row>
    <row r="44" spans="8:13" x14ac:dyDescent="0.25">
      <c r="H44" s="54">
        <v>20</v>
      </c>
      <c r="I44" s="32" t="s">
        <v>288</v>
      </c>
      <c r="J44" s="65">
        <v>12</v>
      </c>
      <c r="K44" s="7">
        <v>24</v>
      </c>
      <c r="L44" s="54">
        <v>177</v>
      </c>
      <c r="M44" s="54" t="s">
        <v>223</v>
      </c>
    </row>
    <row r="45" spans="8:13" x14ac:dyDescent="0.25">
      <c r="H45" s="78">
        <v>21</v>
      </c>
      <c r="I45" s="77" t="s">
        <v>298</v>
      </c>
      <c r="J45" s="76">
        <v>12</v>
      </c>
      <c r="K45" s="79">
        <v>24</v>
      </c>
      <c r="L45" s="78">
        <v>285</v>
      </c>
      <c r="M45" s="78" t="s">
        <v>220</v>
      </c>
    </row>
    <row r="46" spans="8:13" x14ac:dyDescent="0.25">
      <c r="H46" s="78">
        <v>22</v>
      </c>
      <c r="I46" s="77" t="s">
        <v>121</v>
      </c>
      <c r="J46" s="76">
        <v>12</v>
      </c>
      <c r="K46" s="79">
        <v>16</v>
      </c>
      <c r="L46" s="78">
        <v>303</v>
      </c>
      <c r="M46" s="78" t="s">
        <v>225</v>
      </c>
    </row>
    <row r="47" spans="8:13" x14ac:dyDescent="0.25">
      <c r="H47" s="78">
        <v>23</v>
      </c>
      <c r="I47" s="77" t="s">
        <v>119</v>
      </c>
      <c r="J47" s="76">
        <v>12</v>
      </c>
      <c r="K47" s="79">
        <v>24</v>
      </c>
      <c r="L47" s="78">
        <v>204</v>
      </c>
      <c r="M47" s="78" t="s">
        <v>221</v>
      </c>
    </row>
    <row r="48" spans="8:13" x14ac:dyDescent="0.25">
      <c r="H48" s="78">
        <v>24</v>
      </c>
      <c r="I48" s="77" t="s">
        <v>296</v>
      </c>
      <c r="J48" s="76">
        <v>12</v>
      </c>
      <c r="K48" s="79">
        <v>8</v>
      </c>
      <c r="L48" s="78">
        <v>245</v>
      </c>
      <c r="M48" s="78"/>
    </row>
    <row r="50" spans="8:13" x14ac:dyDescent="0.25">
      <c r="H50" s="298" t="s">
        <v>340</v>
      </c>
      <c r="I50" s="298"/>
      <c r="J50" s="298"/>
      <c r="K50" s="298"/>
      <c r="L50" s="298"/>
      <c r="M50" s="298"/>
    </row>
    <row r="51" spans="8:13" x14ac:dyDescent="0.25">
      <c r="H51" s="41" t="s">
        <v>98</v>
      </c>
      <c r="I51" s="41" t="s">
        <v>8</v>
      </c>
      <c r="J51" s="41" t="s">
        <v>99</v>
      </c>
      <c r="K51" s="41" t="s">
        <v>100</v>
      </c>
      <c r="L51" s="41" t="s">
        <v>49</v>
      </c>
      <c r="M51" s="41" t="s">
        <v>101</v>
      </c>
    </row>
    <row r="52" spans="8:13" x14ac:dyDescent="0.25">
      <c r="H52" s="78">
        <v>1</v>
      </c>
      <c r="I52" s="77" t="s">
        <v>297</v>
      </c>
      <c r="J52" s="76">
        <v>5</v>
      </c>
      <c r="K52" s="79">
        <v>24</v>
      </c>
      <c r="L52" s="76">
        <v>112</v>
      </c>
      <c r="M52" s="76" t="s">
        <v>180</v>
      </c>
    </row>
    <row r="53" spans="8:13" x14ac:dyDescent="0.25">
      <c r="H53" s="78">
        <v>2</v>
      </c>
      <c r="I53" s="77" t="s">
        <v>268</v>
      </c>
      <c r="J53" s="76">
        <v>5</v>
      </c>
      <c r="K53" s="79">
        <v>24</v>
      </c>
      <c r="L53" s="76">
        <v>105</v>
      </c>
      <c r="M53" s="76" t="s">
        <v>181</v>
      </c>
    </row>
    <row r="54" spans="8:13" x14ac:dyDescent="0.25">
      <c r="H54" s="78">
        <v>3</v>
      </c>
      <c r="I54" s="77" t="s">
        <v>302</v>
      </c>
      <c r="J54" s="76">
        <v>5</v>
      </c>
      <c r="K54" s="79">
        <v>20</v>
      </c>
      <c r="L54" s="76">
        <v>129</v>
      </c>
      <c r="M54" s="76" t="s">
        <v>182</v>
      </c>
    </row>
    <row r="55" spans="8:13" x14ac:dyDescent="0.25">
      <c r="H55" s="54"/>
      <c r="I55" s="32"/>
      <c r="J55" s="65"/>
      <c r="K55" s="7"/>
      <c r="L55" s="65"/>
      <c r="M55" s="65"/>
    </row>
    <row r="56" spans="8:13" x14ac:dyDescent="0.25">
      <c r="H56" s="54">
        <v>4</v>
      </c>
      <c r="I56" s="32" t="s">
        <v>291</v>
      </c>
      <c r="J56" s="65">
        <v>5</v>
      </c>
      <c r="K56" s="7">
        <v>16</v>
      </c>
      <c r="L56" s="65">
        <v>142</v>
      </c>
      <c r="M56" s="65" t="s">
        <v>164</v>
      </c>
    </row>
    <row r="57" spans="8:13" x14ac:dyDescent="0.25">
      <c r="H57" s="54">
        <v>5</v>
      </c>
      <c r="I57" s="32" t="s">
        <v>293</v>
      </c>
      <c r="J57" s="65">
        <v>5</v>
      </c>
      <c r="K57" s="65">
        <v>16</v>
      </c>
      <c r="L57" s="33">
        <v>129</v>
      </c>
      <c r="M57" s="65" t="s">
        <v>183</v>
      </c>
    </row>
    <row r="58" spans="8:13" x14ac:dyDescent="0.25">
      <c r="H58" s="54">
        <v>6</v>
      </c>
      <c r="I58" s="32" t="s">
        <v>324</v>
      </c>
      <c r="J58" s="65">
        <v>5</v>
      </c>
      <c r="K58" s="69">
        <v>16</v>
      </c>
      <c r="L58" s="33">
        <v>115</v>
      </c>
      <c r="M58" s="65" t="s">
        <v>184</v>
      </c>
    </row>
  </sheetData>
  <mergeCells count="4">
    <mergeCell ref="A1:F1"/>
    <mergeCell ref="H1:M1"/>
    <mergeCell ref="H23:M23"/>
    <mergeCell ref="H50:M5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="160" zoomScaleNormal="160" workbookViewId="0">
      <selection activeCell="P4" sqref="P4"/>
    </sheetView>
  </sheetViews>
  <sheetFormatPr defaultRowHeight="15" x14ac:dyDescent="0.25"/>
  <cols>
    <col min="1" max="1" width="3.42578125" customWidth="1"/>
    <col min="2" max="2" width="21.5703125" customWidth="1"/>
    <col min="3" max="3" width="8.7109375" customWidth="1"/>
    <col min="4" max="5" width="6.85546875" customWidth="1"/>
    <col min="6" max="6" width="8.42578125" customWidth="1"/>
    <col min="7" max="7" width="7.7109375" customWidth="1"/>
    <col min="8" max="8" width="22.5703125" customWidth="1"/>
    <col min="11" max="11" width="11" customWidth="1"/>
  </cols>
  <sheetData>
    <row r="1" spans="1:15" ht="15.75" x14ac:dyDescent="0.25">
      <c r="A1" s="263" t="s">
        <v>24</v>
      </c>
      <c r="B1" s="263"/>
      <c r="C1" s="8"/>
      <c r="D1" s="8"/>
      <c r="E1" s="8"/>
      <c r="F1" s="8"/>
      <c r="G1" s="8"/>
      <c r="H1" s="8"/>
      <c r="O1" s="14" t="s">
        <v>0</v>
      </c>
    </row>
    <row r="2" spans="1:15" ht="20.25" x14ac:dyDescent="0.3">
      <c r="A2" s="264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ht="20.25" x14ac:dyDescent="0.3">
      <c r="A3" s="264" t="s">
        <v>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1:15" ht="20.25" x14ac:dyDescent="0.3">
      <c r="A4" s="264" t="s">
        <v>3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</row>
    <row r="5" spans="1:15" ht="20.25" x14ac:dyDescent="0.3">
      <c r="A5" s="265" t="s">
        <v>26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1:15" ht="15.75" x14ac:dyDescent="0.25">
      <c r="A6" s="260" t="s">
        <v>4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</row>
    <row r="7" spans="1:15" ht="15.75" x14ac:dyDescent="0.25">
      <c r="A7" s="12"/>
      <c r="B7" s="9"/>
      <c r="C7" s="9"/>
      <c r="D7" s="9"/>
      <c r="E7" s="9"/>
      <c r="F7" s="9"/>
      <c r="G7" s="9"/>
      <c r="H7" s="9"/>
    </row>
    <row r="8" spans="1:15" ht="15.75" x14ac:dyDescent="0.25">
      <c r="A8" s="260" t="s">
        <v>5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</row>
    <row r="9" spans="1:15" ht="15.75" customHeight="1" x14ac:dyDescent="0.35">
      <c r="A9" s="12"/>
      <c r="B9" s="10"/>
      <c r="C9" s="11"/>
      <c r="D9" s="11"/>
      <c r="E9" s="11"/>
      <c r="F9" s="11"/>
      <c r="G9" s="11"/>
      <c r="H9" s="11"/>
    </row>
    <row r="10" spans="1:15" ht="15.75" x14ac:dyDescent="0.25">
      <c r="A10" s="270" t="s">
        <v>27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</row>
    <row r="11" spans="1:15" ht="15.75" x14ac:dyDescent="0.25">
      <c r="A11" s="271" t="s">
        <v>7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</row>
    <row r="12" spans="1:15" ht="24.75" thickBot="1" x14ac:dyDescent="0.3">
      <c r="A12" s="167" t="s">
        <v>98</v>
      </c>
      <c r="B12" s="131" t="s">
        <v>8</v>
      </c>
      <c r="C12" s="131" t="s">
        <v>9</v>
      </c>
      <c r="D12" s="131" t="s">
        <v>10</v>
      </c>
      <c r="E12" s="131" t="s">
        <v>11</v>
      </c>
      <c r="F12" s="131" t="s">
        <v>12</v>
      </c>
      <c r="G12" s="131" t="s">
        <v>13</v>
      </c>
      <c r="H12" s="131" t="s">
        <v>14</v>
      </c>
      <c r="I12" s="168" t="s">
        <v>75</v>
      </c>
      <c r="J12" s="168" t="s">
        <v>20</v>
      </c>
      <c r="K12" s="168" t="s">
        <v>25</v>
      </c>
      <c r="L12" s="168" t="s">
        <v>10</v>
      </c>
      <c r="M12" s="168" t="s">
        <v>22</v>
      </c>
      <c r="N12" s="269" t="s">
        <v>23</v>
      </c>
      <c r="O12" s="269"/>
    </row>
    <row r="13" spans="1:15" ht="15.75" thickBot="1" x14ac:dyDescent="0.3">
      <c r="A13" s="124">
        <v>1</v>
      </c>
      <c r="B13" s="125" t="s">
        <v>74</v>
      </c>
      <c r="C13" s="126">
        <v>1987</v>
      </c>
      <c r="D13" s="126"/>
      <c r="E13" s="127">
        <v>82</v>
      </c>
      <c r="F13" s="126">
        <v>85</v>
      </c>
      <c r="G13" s="128">
        <v>24</v>
      </c>
      <c r="H13" s="126" t="s">
        <v>76</v>
      </c>
      <c r="I13" s="169">
        <v>48</v>
      </c>
      <c r="J13" s="170">
        <f>I13*1</f>
        <v>48</v>
      </c>
      <c r="K13" s="171">
        <v>1</v>
      </c>
      <c r="L13" s="171">
        <v>3</v>
      </c>
      <c r="M13" s="171">
        <v>30</v>
      </c>
      <c r="N13" s="267"/>
      <c r="O13" s="268"/>
    </row>
    <row r="14" spans="1:15" ht="15.75" thickBot="1" x14ac:dyDescent="0.3">
      <c r="A14" s="124">
        <v>2</v>
      </c>
      <c r="B14" s="125" t="s">
        <v>346</v>
      </c>
      <c r="C14" s="126">
        <v>1992</v>
      </c>
      <c r="D14" s="126"/>
      <c r="E14" s="127" t="s">
        <v>347</v>
      </c>
      <c r="F14" s="126" t="s">
        <v>356</v>
      </c>
      <c r="G14" s="128">
        <v>24</v>
      </c>
      <c r="H14" s="126" t="s">
        <v>348</v>
      </c>
      <c r="I14" s="169">
        <v>79</v>
      </c>
      <c r="J14" s="170">
        <f>I14*1</f>
        <v>79</v>
      </c>
      <c r="K14" s="171">
        <v>1</v>
      </c>
      <c r="L14" s="171">
        <v>1</v>
      </c>
      <c r="M14" s="171">
        <v>30</v>
      </c>
      <c r="N14" s="267"/>
      <c r="O14" s="268"/>
    </row>
    <row r="15" spans="1:15" x14ac:dyDescent="0.25">
      <c r="A15" s="274" t="s">
        <v>104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</row>
    <row r="16" spans="1:15" ht="24.75" thickBot="1" x14ac:dyDescent="0.3">
      <c r="A16" s="167" t="s">
        <v>98</v>
      </c>
      <c r="B16" s="131" t="s">
        <v>8</v>
      </c>
      <c r="C16" s="131" t="s">
        <v>9</v>
      </c>
      <c r="D16" s="131" t="s">
        <v>10</v>
      </c>
      <c r="E16" s="131" t="s">
        <v>11</v>
      </c>
      <c r="F16" s="131" t="s">
        <v>12</v>
      </c>
      <c r="G16" s="131" t="s">
        <v>13</v>
      </c>
      <c r="H16" s="131" t="s">
        <v>14</v>
      </c>
      <c r="I16" s="168" t="s">
        <v>75</v>
      </c>
      <c r="J16" s="168" t="s">
        <v>20</v>
      </c>
      <c r="K16" s="168" t="s">
        <v>25</v>
      </c>
      <c r="L16" s="168" t="s">
        <v>10</v>
      </c>
      <c r="M16" s="168" t="s">
        <v>22</v>
      </c>
      <c r="N16" s="269" t="s">
        <v>23</v>
      </c>
      <c r="O16" s="269"/>
    </row>
    <row r="17" spans="1:16" ht="15.75" thickBot="1" x14ac:dyDescent="0.3">
      <c r="A17" s="124">
        <v>1</v>
      </c>
      <c r="B17" s="125" t="s">
        <v>102</v>
      </c>
      <c r="C17" s="126">
        <v>1980</v>
      </c>
      <c r="D17" s="126"/>
      <c r="E17" s="127">
        <v>88.7</v>
      </c>
      <c r="F17" s="126" t="s">
        <v>255</v>
      </c>
      <c r="G17" s="128">
        <v>16</v>
      </c>
      <c r="H17" s="126" t="s">
        <v>103</v>
      </c>
      <c r="I17" s="142">
        <v>77</v>
      </c>
      <c r="J17" s="141">
        <f>I17*1</f>
        <v>77</v>
      </c>
      <c r="K17" s="171">
        <v>1</v>
      </c>
      <c r="L17" s="141"/>
      <c r="M17" s="126">
        <v>30</v>
      </c>
      <c r="N17" s="272" t="s">
        <v>402</v>
      </c>
      <c r="O17" s="273"/>
    </row>
    <row r="18" spans="1:16" ht="15.75" thickBot="1" x14ac:dyDescent="0.3">
      <c r="A18" s="124">
        <v>1</v>
      </c>
      <c r="B18" s="125" t="s">
        <v>150</v>
      </c>
      <c r="C18" s="126">
        <v>1967</v>
      </c>
      <c r="D18" s="126"/>
      <c r="E18" s="127">
        <v>60</v>
      </c>
      <c r="F18" s="126">
        <v>63</v>
      </c>
      <c r="G18" s="128">
        <v>12</v>
      </c>
      <c r="H18" s="126" t="s">
        <v>141</v>
      </c>
      <c r="I18" s="142">
        <v>50</v>
      </c>
      <c r="J18" s="141">
        <f>I18*0.8</f>
        <v>40</v>
      </c>
      <c r="K18" s="171">
        <v>1</v>
      </c>
      <c r="L18" s="141"/>
      <c r="M18" s="126">
        <v>30</v>
      </c>
      <c r="N18" s="272" t="s">
        <v>403</v>
      </c>
      <c r="O18" s="273"/>
    </row>
    <row r="19" spans="1:16" x14ac:dyDescent="0.25">
      <c r="A19" s="274" t="s">
        <v>69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</row>
    <row r="20" spans="1:16" ht="24.75" thickBot="1" x14ac:dyDescent="0.3">
      <c r="A20" s="167" t="s">
        <v>98</v>
      </c>
      <c r="B20" s="131" t="s">
        <v>8</v>
      </c>
      <c r="C20" s="131" t="s">
        <v>9</v>
      </c>
      <c r="D20" s="131" t="s">
        <v>10</v>
      </c>
      <c r="E20" s="131" t="s">
        <v>11</v>
      </c>
      <c r="F20" s="131" t="s">
        <v>12</v>
      </c>
      <c r="G20" s="131" t="s">
        <v>13</v>
      </c>
      <c r="H20" s="131" t="s">
        <v>14</v>
      </c>
      <c r="I20" s="168" t="s">
        <v>75</v>
      </c>
      <c r="J20" s="168" t="s">
        <v>20</v>
      </c>
      <c r="K20" s="168" t="s">
        <v>25</v>
      </c>
      <c r="L20" s="168" t="s">
        <v>10</v>
      </c>
      <c r="M20" s="168" t="s">
        <v>22</v>
      </c>
      <c r="N20" s="269" t="s">
        <v>23</v>
      </c>
      <c r="O20" s="269"/>
    </row>
    <row r="21" spans="1:16" ht="15.75" thickBot="1" x14ac:dyDescent="0.3">
      <c r="A21" s="124">
        <v>1</v>
      </c>
      <c r="B21" s="125" t="s">
        <v>124</v>
      </c>
      <c r="C21" s="126">
        <v>1972</v>
      </c>
      <c r="D21" s="126"/>
      <c r="E21" s="127">
        <v>92.4</v>
      </c>
      <c r="F21" s="126">
        <v>95</v>
      </c>
      <c r="G21" s="128">
        <v>24</v>
      </c>
      <c r="H21" s="126" t="s">
        <v>125</v>
      </c>
      <c r="I21" s="142">
        <v>40</v>
      </c>
      <c r="J21" s="141">
        <f>I21*1.5</f>
        <v>60</v>
      </c>
      <c r="K21" s="171">
        <v>1</v>
      </c>
      <c r="L21" s="141"/>
      <c r="M21" s="126">
        <v>30</v>
      </c>
      <c r="N21" s="272"/>
      <c r="O21" s="273"/>
    </row>
    <row r="22" spans="1:16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3" spans="1:16" x14ac:dyDescent="0.25">
      <c r="A23" s="66"/>
      <c r="B23" s="166" t="s">
        <v>393</v>
      </c>
      <c r="C23" s="166" t="s">
        <v>394</v>
      </c>
      <c r="D23" s="166"/>
      <c r="E23" s="166"/>
      <c r="F23" s="166"/>
      <c r="G23" s="166"/>
      <c r="H23" s="166"/>
      <c r="I23" s="166"/>
      <c r="J23" s="166"/>
      <c r="K23" s="166" t="s">
        <v>395</v>
      </c>
      <c r="L23" s="166"/>
      <c r="M23" s="166"/>
      <c r="N23" s="166" t="s">
        <v>396</v>
      </c>
      <c r="O23" s="166"/>
      <c r="P23" s="166"/>
    </row>
  </sheetData>
  <mergeCells count="19">
    <mergeCell ref="N21:O21"/>
    <mergeCell ref="N18:O18"/>
    <mergeCell ref="A15:O15"/>
    <mergeCell ref="N16:O16"/>
    <mergeCell ref="N17:O17"/>
    <mergeCell ref="A19:O19"/>
    <mergeCell ref="N20:O20"/>
    <mergeCell ref="N14:O14"/>
    <mergeCell ref="A1:B1"/>
    <mergeCell ref="N13:O13"/>
    <mergeCell ref="N12:O12"/>
    <mergeCell ref="A2:O2"/>
    <mergeCell ref="A3:O3"/>
    <mergeCell ref="A4:O4"/>
    <mergeCell ref="A5:O5"/>
    <mergeCell ref="A6:O6"/>
    <mergeCell ref="A8:O8"/>
    <mergeCell ref="A10:O10"/>
    <mergeCell ref="A11:O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="118" zoomScaleNormal="118" workbookViewId="0">
      <selection activeCell="B7" sqref="B7"/>
    </sheetView>
  </sheetViews>
  <sheetFormatPr defaultRowHeight="15" x14ac:dyDescent="0.25"/>
  <cols>
    <col min="1" max="1" width="5.42578125" customWidth="1"/>
    <col min="2" max="2" width="20" customWidth="1"/>
    <col min="3" max="3" width="8.7109375" customWidth="1"/>
    <col min="4" max="4" width="6.85546875" customWidth="1"/>
    <col min="5" max="5" width="9.5703125" customWidth="1"/>
    <col min="6" max="6" width="8.42578125" customWidth="1"/>
    <col min="7" max="7" width="7.7109375" customWidth="1"/>
    <col min="8" max="8" width="22.28515625" customWidth="1"/>
    <col min="12" max="12" width="7.140625" customWidth="1"/>
    <col min="13" max="13" width="8.140625" customWidth="1"/>
    <col min="14" max="14" width="7.140625" customWidth="1"/>
    <col min="16" max="16" width="12" customWidth="1"/>
  </cols>
  <sheetData>
    <row r="1" spans="1:16" ht="15.75" x14ac:dyDescent="0.25">
      <c r="A1" s="263" t="s">
        <v>24</v>
      </c>
      <c r="B1" s="263"/>
      <c r="C1" s="13"/>
      <c r="D1" s="13"/>
      <c r="E1" s="13"/>
      <c r="F1" s="13"/>
      <c r="G1" s="13"/>
      <c r="H1" s="13"/>
      <c r="L1" s="14"/>
      <c r="P1" s="20" t="s">
        <v>0</v>
      </c>
    </row>
    <row r="2" spans="1:16" ht="20.25" x14ac:dyDescent="0.3">
      <c r="A2" s="264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</row>
    <row r="3" spans="1:16" ht="20.25" x14ac:dyDescent="0.3">
      <c r="A3" s="264" t="s">
        <v>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</row>
    <row r="4" spans="1:16" ht="20.25" x14ac:dyDescent="0.3">
      <c r="A4" s="264" t="s">
        <v>3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</row>
    <row r="5" spans="1:16" ht="20.25" x14ac:dyDescent="0.3">
      <c r="A5" s="265" t="s">
        <v>26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</row>
    <row r="6" spans="1:16" ht="15.75" x14ac:dyDescent="0.25">
      <c r="A6" s="260" t="s">
        <v>4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</row>
    <row r="7" spans="1:16" ht="15.75" x14ac:dyDescent="0.25">
      <c r="A7" s="18"/>
      <c r="B7" s="15"/>
      <c r="C7" s="15"/>
      <c r="D7" s="15"/>
      <c r="E7" s="15"/>
      <c r="F7" s="15"/>
      <c r="G7" s="15"/>
      <c r="H7" s="15"/>
    </row>
    <row r="8" spans="1:16" ht="15.75" x14ac:dyDescent="0.25">
      <c r="A8" s="260" t="s">
        <v>5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</row>
    <row r="9" spans="1:16" ht="23.25" x14ac:dyDescent="0.35">
      <c r="A9" s="18"/>
      <c r="B9" s="16"/>
      <c r="C9" s="17"/>
      <c r="D9" s="17"/>
      <c r="E9" s="17"/>
      <c r="F9" s="17"/>
      <c r="G9" s="17"/>
      <c r="H9" s="17"/>
    </row>
    <row r="10" spans="1:16" ht="15.75" x14ac:dyDescent="0.25">
      <c r="A10" s="270" t="s">
        <v>31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</row>
    <row r="11" spans="1:16" x14ac:dyDescent="0.25">
      <c r="A11" s="275" t="s">
        <v>7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</row>
    <row r="12" spans="1:16" ht="36.75" thickBot="1" x14ac:dyDescent="0.3">
      <c r="A12" s="172" t="s">
        <v>98</v>
      </c>
      <c r="B12" s="131" t="s">
        <v>8</v>
      </c>
      <c r="C12" s="131" t="s">
        <v>9</v>
      </c>
      <c r="D12" s="131" t="s">
        <v>10</v>
      </c>
      <c r="E12" s="131" t="s">
        <v>11</v>
      </c>
      <c r="F12" s="131" t="s">
        <v>12</v>
      </c>
      <c r="G12" s="131" t="s">
        <v>13</v>
      </c>
      <c r="H12" s="131" t="s">
        <v>14</v>
      </c>
      <c r="I12" s="131" t="s">
        <v>28</v>
      </c>
      <c r="J12" s="131" t="s">
        <v>29</v>
      </c>
      <c r="K12" s="131" t="s">
        <v>30</v>
      </c>
      <c r="L12" s="131" t="s">
        <v>20</v>
      </c>
      <c r="M12" s="131" t="s">
        <v>25</v>
      </c>
      <c r="N12" s="131" t="s">
        <v>10</v>
      </c>
      <c r="O12" s="131" t="s">
        <v>22</v>
      </c>
      <c r="P12" s="131" t="s">
        <v>23</v>
      </c>
    </row>
    <row r="13" spans="1:16" ht="15.75" thickBot="1" x14ac:dyDescent="0.3">
      <c r="A13" s="124">
        <v>1</v>
      </c>
      <c r="B13" s="125" t="s">
        <v>122</v>
      </c>
      <c r="C13" s="126">
        <v>1986</v>
      </c>
      <c r="D13" s="126"/>
      <c r="E13" s="127">
        <v>73.8</v>
      </c>
      <c r="F13" s="126">
        <v>78</v>
      </c>
      <c r="G13" s="128">
        <v>24</v>
      </c>
      <c r="H13" s="126" t="s">
        <v>123</v>
      </c>
      <c r="I13" s="129">
        <v>60</v>
      </c>
      <c r="J13" s="126"/>
      <c r="K13" s="126"/>
      <c r="L13" s="126">
        <f>I13*2</f>
        <v>120</v>
      </c>
      <c r="M13" s="126">
        <v>1</v>
      </c>
      <c r="N13" s="126">
        <v>1</v>
      </c>
      <c r="O13" s="126">
        <v>30</v>
      </c>
      <c r="P13" s="157"/>
    </row>
    <row r="14" spans="1:16" ht="15.75" thickBot="1" x14ac:dyDescent="0.3">
      <c r="A14" s="124">
        <v>2</v>
      </c>
      <c r="B14" s="125" t="s">
        <v>176</v>
      </c>
      <c r="C14" s="126">
        <v>1986</v>
      </c>
      <c r="D14" s="126"/>
      <c r="E14" s="127">
        <v>108</v>
      </c>
      <c r="F14" s="126" t="s">
        <v>62</v>
      </c>
      <c r="G14" s="128">
        <v>28</v>
      </c>
      <c r="H14" s="126" t="s">
        <v>177</v>
      </c>
      <c r="I14" s="129">
        <v>104</v>
      </c>
      <c r="J14" s="126"/>
      <c r="K14" s="126"/>
      <c r="L14" s="126">
        <f>I14*1.5</f>
        <v>156</v>
      </c>
      <c r="M14" s="126">
        <v>1</v>
      </c>
      <c r="N14" s="126" t="s">
        <v>357</v>
      </c>
      <c r="O14" s="126">
        <v>30</v>
      </c>
      <c r="P14" s="157" t="s">
        <v>405</v>
      </c>
    </row>
    <row r="15" spans="1:16" ht="15.75" thickBot="1" x14ac:dyDescent="0.3">
      <c r="A15" s="124">
        <v>3</v>
      </c>
      <c r="B15" s="125" t="s">
        <v>312</v>
      </c>
      <c r="C15" s="126">
        <v>1998</v>
      </c>
      <c r="D15" s="126"/>
      <c r="E15" s="127">
        <v>104.3</v>
      </c>
      <c r="F15" s="126">
        <v>105</v>
      </c>
      <c r="G15" s="128">
        <v>20</v>
      </c>
      <c r="H15" s="126" t="s">
        <v>313</v>
      </c>
      <c r="I15" s="126"/>
      <c r="J15" s="129">
        <v>31</v>
      </c>
      <c r="K15" s="126"/>
      <c r="L15" s="126">
        <f>J15*0.8</f>
        <v>24.8</v>
      </c>
      <c r="M15" s="126">
        <v>1</v>
      </c>
      <c r="N15" s="126">
        <v>3</v>
      </c>
      <c r="O15" s="126">
        <v>30</v>
      </c>
      <c r="P15" s="157"/>
    </row>
    <row r="16" spans="1:16" x14ac:dyDescent="0.25">
      <c r="A16" s="275" t="s">
        <v>52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</row>
    <row r="17" spans="1:16" ht="36.75" thickBot="1" x14ac:dyDescent="0.3">
      <c r="A17" s="172" t="s">
        <v>98</v>
      </c>
      <c r="B17" s="131" t="s">
        <v>8</v>
      </c>
      <c r="C17" s="131" t="s">
        <v>9</v>
      </c>
      <c r="D17" s="131" t="s">
        <v>10</v>
      </c>
      <c r="E17" s="131" t="s">
        <v>11</v>
      </c>
      <c r="F17" s="131" t="s">
        <v>12</v>
      </c>
      <c r="G17" s="131" t="s">
        <v>13</v>
      </c>
      <c r="H17" s="131" t="s">
        <v>14</v>
      </c>
      <c r="I17" s="131" t="s">
        <v>28</v>
      </c>
      <c r="J17" s="131" t="s">
        <v>29</v>
      </c>
      <c r="K17" s="131" t="s">
        <v>30</v>
      </c>
      <c r="L17" s="131" t="s">
        <v>20</v>
      </c>
      <c r="M17" s="131" t="s">
        <v>25</v>
      </c>
      <c r="N17" s="131" t="s">
        <v>10</v>
      </c>
      <c r="O17" s="131" t="s">
        <v>22</v>
      </c>
      <c r="P17" s="131" t="s">
        <v>23</v>
      </c>
    </row>
    <row r="18" spans="1:16" x14ac:dyDescent="0.25">
      <c r="A18" s="104">
        <v>1</v>
      </c>
      <c r="B18" s="105" t="s">
        <v>102</v>
      </c>
      <c r="C18" s="106">
        <v>1980</v>
      </c>
      <c r="D18" s="106"/>
      <c r="E18" s="107">
        <v>88.7</v>
      </c>
      <c r="F18" s="106" t="s">
        <v>255</v>
      </c>
      <c r="G18" s="108">
        <v>12</v>
      </c>
      <c r="H18" s="106" t="s">
        <v>103</v>
      </c>
      <c r="I18" s="106"/>
      <c r="J18" s="109">
        <v>45</v>
      </c>
      <c r="K18" s="106"/>
      <c r="L18" s="106">
        <f>J18*1</f>
        <v>45</v>
      </c>
      <c r="M18" s="106">
        <v>1</v>
      </c>
      <c r="N18" s="106"/>
      <c r="O18" s="106">
        <v>30</v>
      </c>
      <c r="P18" s="110" t="s">
        <v>402</v>
      </c>
    </row>
    <row r="19" spans="1:16" ht="15.75" thickBot="1" x14ac:dyDescent="0.3">
      <c r="A19" s="111">
        <v>2</v>
      </c>
      <c r="B19" s="112" t="s">
        <v>84</v>
      </c>
      <c r="C19" s="113">
        <v>1995</v>
      </c>
      <c r="D19" s="113"/>
      <c r="E19" s="114">
        <v>93.9</v>
      </c>
      <c r="F19" s="113" t="s">
        <v>255</v>
      </c>
      <c r="G19" s="115">
        <v>16</v>
      </c>
      <c r="H19" s="113" t="s">
        <v>93</v>
      </c>
      <c r="I19" s="113"/>
      <c r="J19" s="116">
        <v>27</v>
      </c>
      <c r="K19" s="113"/>
      <c r="L19" s="113">
        <f>J19*1.5</f>
        <v>40.5</v>
      </c>
      <c r="M19" s="113">
        <v>2</v>
      </c>
      <c r="N19" s="113"/>
      <c r="O19" s="113">
        <v>27</v>
      </c>
      <c r="P19" s="152"/>
    </row>
    <row r="20" spans="1:16" ht="15.75" thickBot="1" x14ac:dyDescent="0.3">
      <c r="A20" s="124">
        <v>3</v>
      </c>
      <c r="B20" s="125" t="s">
        <v>85</v>
      </c>
      <c r="C20" s="126">
        <v>1991</v>
      </c>
      <c r="D20" s="126"/>
      <c r="E20" s="127">
        <v>64.8</v>
      </c>
      <c r="F20" s="126">
        <v>73</v>
      </c>
      <c r="G20" s="128">
        <v>30</v>
      </c>
      <c r="H20" s="126" t="s">
        <v>86</v>
      </c>
      <c r="I20" s="126"/>
      <c r="J20" s="129">
        <v>28</v>
      </c>
      <c r="K20" s="126"/>
      <c r="L20" s="126">
        <f>J20*2.5</f>
        <v>70</v>
      </c>
      <c r="M20" s="126">
        <v>1</v>
      </c>
      <c r="N20" s="126"/>
      <c r="O20" s="126">
        <v>30</v>
      </c>
      <c r="P20" s="157"/>
    </row>
    <row r="21" spans="1:16" x14ac:dyDescent="0.25">
      <c r="A21" s="275" t="s">
        <v>69</v>
      </c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</row>
    <row r="22" spans="1:16" ht="36.75" thickBot="1" x14ac:dyDescent="0.3">
      <c r="A22" s="172" t="s">
        <v>98</v>
      </c>
      <c r="B22" s="131" t="s">
        <v>8</v>
      </c>
      <c r="C22" s="131" t="s">
        <v>9</v>
      </c>
      <c r="D22" s="131" t="s">
        <v>10</v>
      </c>
      <c r="E22" s="131" t="s">
        <v>11</v>
      </c>
      <c r="F22" s="131" t="s">
        <v>12</v>
      </c>
      <c r="G22" s="131" t="s">
        <v>13</v>
      </c>
      <c r="H22" s="131" t="s">
        <v>14</v>
      </c>
      <c r="I22" s="131" t="s">
        <v>28</v>
      </c>
      <c r="J22" s="131" t="s">
        <v>29</v>
      </c>
      <c r="K22" s="131" t="s">
        <v>30</v>
      </c>
      <c r="L22" s="131" t="s">
        <v>20</v>
      </c>
      <c r="M22" s="131" t="s">
        <v>25</v>
      </c>
      <c r="N22" s="131" t="s">
        <v>10</v>
      </c>
      <c r="O22" s="131" t="s">
        <v>22</v>
      </c>
      <c r="P22" s="131" t="s">
        <v>23</v>
      </c>
    </row>
    <row r="23" spans="1:16" ht="15.75" thickBot="1" x14ac:dyDescent="0.3">
      <c r="A23" s="124">
        <v>1</v>
      </c>
      <c r="B23" s="125" t="s">
        <v>119</v>
      </c>
      <c r="C23" s="126">
        <v>1967</v>
      </c>
      <c r="D23" s="126"/>
      <c r="E23" s="127">
        <v>109.1</v>
      </c>
      <c r="F23" s="126" t="s">
        <v>62</v>
      </c>
      <c r="G23" s="128">
        <v>24</v>
      </c>
      <c r="H23" s="126" t="s">
        <v>120</v>
      </c>
      <c r="I23" s="126"/>
      <c r="J23" s="129">
        <v>35</v>
      </c>
      <c r="K23" s="140"/>
      <c r="L23" s="140">
        <f>J23*1.5</f>
        <v>52.5</v>
      </c>
      <c r="M23" s="140">
        <v>1</v>
      </c>
      <c r="N23" s="140">
        <v>2</v>
      </c>
      <c r="O23" s="140">
        <v>30</v>
      </c>
      <c r="P23" s="174"/>
    </row>
    <row r="24" spans="1:16" ht="15.75" thickBot="1" x14ac:dyDescent="0.3">
      <c r="A24" s="124">
        <v>2</v>
      </c>
      <c r="B24" s="125" t="s">
        <v>124</v>
      </c>
      <c r="C24" s="126">
        <v>1972</v>
      </c>
      <c r="D24" s="126"/>
      <c r="E24" s="127">
        <v>92.4</v>
      </c>
      <c r="F24" s="126">
        <v>95</v>
      </c>
      <c r="G24" s="128">
        <v>24</v>
      </c>
      <c r="H24" s="126" t="s">
        <v>125</v>
      </c>
      <c r="I24" s="126"/>
      <c r="J24" s="126"/>
      <c r="K24" s="129">
        <v>26</v>
      </c>
      <c r="L24" s="140">
        <f>K24*1.5</f>
        <v>39</v>
      </c>
      <c r="M24" s="140">
        <v>1</v>
      </c>
      <c r="N24" s="140"/>
      <c r="O24" s="140">
        <v>30</v>
      </c>
      <c r="P24" s="174"/>
    </row>
    <row r="25" spans="1:16" x14ac:dyDescent="0.25">
      <c r="A25" s="275" t="s">
        <v>105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</row>
    <row r="26" spans="1:16" ht="36.75" thickBot="1" x14ac:dyDescent="0.3">
      <c r="A26" s="172" t="s">
        <v>98</v>
      </c>
      <c r="B26" s="131" t="s">
        <v>8</v>
      </c>
      <c r="C26" s="131" t="s">
        <v>9</v>
      </c>
      <c r="D26" s="131" t="s">
        <v>10</v>
      </c>
      <c r="E26" s="131" t="s">
        <v>11</v>
      </c>
      <c r="F26" s="131" t="s">
        <v>12</v>
      </c>
      <c r="G26" s="131" t="s">
        <v>13</v>
      </c>
      <c r="H26" s="131" t="s">
        <v>14</v>
      </c>
      <c r="I26" s="131" t="s">
        <v>28</v>
      </c>
      <c r="J26" s="131" t="s">
        <v>29</v>
      </c>
      <c r="K26" s="131" t="s">
        <v>30</v>
      </c>
      <c r="L26" s="131" t="s">
        <v>20</v>
      </c>
      <c r="M26" s="131" t="s">
        <v>25</v>
      </c>
      <c r="N26" s="131" t="s">
        <v>10</v>
      </c>
      <c r="O26" s="131" t="s">
        <v>22</v>
      </c>
      <c r="P26" s="131" t="s">
        <v>23</v>
      </c>
    </row>
    <row r="27" spans="1:16" ht="15.75" thickBot="1" x14ac:dyDescent="0.3">
      <c r="A27" s="124">
        <v>1</v>
      </c>
      <c r="B27" s="125" t="s">
        <v>134</v>
      </c>
      <c r="C27" s="126">
        <v>2006</v>
      </c>
      <c r="D27" s="126"/>
      <c r="E27" s="127">
        <v>86</v>
      </c>
      <c r="F27" s="126">
        <v>95</v>
      </c>
      <c r="G27" s="128">
        <v>16</v>
      </c>
      <c r="H27" s="126" t="s">
        <v>137</v>
      </c>
      <c r="I27" s="129">
        <v>69</v>
      </c>
      <c r="J27" s="126"/>
      <c r="K27" s="126"/>
      <c r="L27" s="126">
        <f>I27*1</f>
        <v>69</v>
      </c>
      <c r="M27" s="126">
        <v>1</v>
      </c>
      <c r="N27" s="126"/>
      <c r="O27" s="126">
        <v>30</v>
      </c>
      <c r="P27" s="157" t="s">
        <v>135</v>
      </c>
    </row>
    <row r="28" spans="1:16" ht="15.75" thickBot="1" x14ac:dyDescent="0.3">
      <c r="A28" s="124">
        <v>2</v>
      </c>
      <c r="B28" s="125" t="s">
        <v>136</v>
      </c>
      <c r="C28" s="126">
        <v>2006</v>
      </c>
      <c r="D28" s="126"/>
      <c r="E28" s="127">
        <v>84.5</v>
      </c>
      <c r="F28" s="126">
        <v>85</v>
      </c>
      <c r="G28" s="128">
        <v>20</v>
      </c>
      <c r="H28" s="126" t="s">
        <v>137</v>
      </c>
      <c r="I28" s="129">
        <v>83</v>
      </c>
      <c r="J28" s="126"/>
      <c r="K28" s="126"/>
      <c r="L28" s="126">
        <f>I28*1.2</f>
        <v>99.6</v>
      </c>
      <c r="M28" s="126">
        <v>1</v>
      </c>
      <c r="N28" s="126">
        <v>1</v>
      </c>
      <c r="O28" s="126">
        <v>30</v>
      </c>
      <c r="P28" s="157" t="s">
        <v>135</v>
      </c>
    </row>
    <row r="29" spans="1:16" ht="15.75" thickBot="1" x14ac:dyDescent="0.3">
      <c r="A29" s="124">
        <v>3</v>
      </c>
      <c r="B29" s="125" t="s">
        <v>224</v>
      </c>
      <c r="C29" s="126">
        <v>2006</v>
      </c>
      <c r="D29" s="126"/>
      <c r="E29" s="127">
        <v>78</v>
      </c>
      <c r="F29" s="126">
        <v>78</v>
      </c>
      <c r="G29" s="128">
        <v>28</v>
      </c>
      <c r="H29" s="126" t="s">
        <v>137</v>
      </c>
      <c r="I29" s="126"/>
      <c r="J29" s="129">
        <v>31</v>
      </c>
      <c r="K29" s="126"/>
      <c r="L29" s="126">
        <f>J29*2.4</f>
        <v>74.399999999999991</v>
      </c>
      <c r="M29" s="126">
        <v>1</v>
      </c>
      <c r="N29" s="126">
        <v>1</v>
      </c>
      <c r="O29" s="126">
        <v>30</v>
      </c>
      <c r="P29" s="157" t="s">
        <v>135</v>
      </c>
    </row>
    <row r="30" spans="1:16" ht="15.75" thickBot="1" x14ac:dyDescent="0.3">
      <c r="A30" s="124">
        <v>4</v>
      </c>
      <c r="B30" s="125" t="s">
        <v>129</v>
      </c>
      <c r="C30" s="126">
        <v>2008</v>
      </c>
      <c r="D30" s="126"/>
      <c r="E30" s="127">
        <v>60</v>
      </c>
      <c r="F30" s="126">
        <v>63</v>
      </c>
      <c r="G30" s="128">
        <v>12</v>
      </c>
      <c r="H30" s="126" t="s">
        <v>128</v>
      </c>
      <c r="I30" s="126"/>
      <c r="J30" s="129">
        <v>57</v>
      </c>
      <c r="K30" s="126"/>
      <c r="L30" s="126">
        <f>J30*0.8</f>
        <v>45.6</v>
      </c>
      <c r="M30" s="126">
        <v>1</v>
      </c>
      <c r="N30" s="126" t="s">
        <v>358</v>
      </c>
      <c r="O30" s="126">
        <v>30</v>
      </c>
      <c r="P30" s="157"/>
    </row>
    <row r="31" spans="1:16" x14ac:dyDescent="0.25">
      <c r="A31" s="275" t="s">
        <v>272</v>
      </c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</row>
    <row r="32" spans="1:16" ht="36.75" thickBot="1" x14ac:dyDescent="0.3">
      <c r="A32" s="172" t="s">
        <v>98</v>
      </c>
      <c r="B32" s="131" t="s">
        <v>8</v>
      </c>
      <c r="C32" s="131" t="s">
        <v>9</v>
      </c>
      <c r="D32" s="131" t="s">
        <v>10</v>
      </c>
      <c r="E32" s="131" t="s">
        <v>11</v>
      </c>
      <c r="F32" s="131" t="s">
        <v>12</v>
      </c>
      <c r="G32" s="131" t="s">
        <v>13</v>
      </c>
      <c r="H32" s="131" t="s">
        <v>14</v>
      </c>
      <c r="I32" s="131" t="s">
        <v>28</v>
      </c>
      <c r="J32" s="131" t="s">
        <v>29</v>
      </c>
      <c r="K32" s="131" t="s">
        <v>30</v>
      </c>
      <c r="L32" s="131" t="s">
        <v>20</v>
      </c>
      <c r="M32" s="131" t="s">
        <v>25</v>
      </c>
      <c r="N32" s="131" t="s">
        <v>10</v>
      </c>
      <c r="O32" s="131" t="s">
        <v>22</v>
      </c>
      <c r="P32" s="131" t="s">
        <v>23</v>
      </c>
    </row>
    <row r="33" spans="1:16" ht="15.75" thickBot="1" x14ac:dyDescent="0.3">
      <c r="A33" s="124">
        <v>1</v>
      </c>
      <c r="B33" s="125" t="s">
        <v>271</v>
      </c>
      <c r="C33" s="126">
        <v>2010</v>
      </c>
      <c r="D33" s="126"/>
      <c r="E33" s="128">
        <v>49.66</v>
      </c>
      <c r="F33" s="126">
        <v>53</v>
      </c>
      <c r="G33" s="128">
        <v>8</v>
      </c>
      <c r="H33" s="126" t="s">
        <v>175</v>
      </c>
      <c r="I33" s="126"/>
      <c r="J33" s="129">
        <v>72</v>
      </c>
      <c r="K33" s="140"/>
      <c r="L33" s="140">
        <f>J33*1</f>
        <v>72</v>
      </c>
      <c r="M33" s="126">
        <v>1</v>
      </c>
      <c r="N33" s="140"/>
      <c r="O33" s="140">
        <v>30</v>
      </c>
      <c r="P33" s="174"/>
    </row>
    <row r="34" spans="1:16" ht="15.75" thickBot="1" x14ac:dyDescent="0.3">
      <c r="A34" s="124">
        <v>2</v>
      </c>
      <c r="B34" s="125" t="s">
        <v>295</v>
      </c>
      <c r="C34" s="126">
        <v>2013</v>
      </c>
      <c r="D34" s="126"/>
      <c r="E34" s="128">
        <v>26.8</v>
      </c>
      <c r="F34" s="126">
        <v>32</v>
      </c>
      <c r="G34" s="128">
        <v>6</v>
      </c>
      <c r="H34" s="126" t="s">
        <v>103</v>
      </c>
      <c r="I34" s="126"/>
      <c r="J34" s="129">
        <v>32</v>
      </c>
      <c r="K34" s="126"/>
      <c r="L34" s="140">
        <f>J34*0.8</f>
        <v>25.6</v>
      </c>
      <c r="M34" s="126">
        <v>1</v>
      </c>
      <c r="N34" s="140"/>
      <c r="O34" s="140">
        <v>30</v>
      </c>
      <c r="P34" s="130" t="s">
        <v>402</v>
      </c>
    </row>
    <row r="35" spans="1:16" x14ac:dyDescent="0.25">
      <c r="A35" s="275" t="s">
        <v>66</v>
      </c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</row>
    <row r="36" spans="1:16" ht="36.75" thickBot="1" x14ac:dyDescent="0.3">
      <c r="A36" s="172" t="s">
        <v>98</v>
      </c>
      <c r="B36" s="131" t="s">
        <v>8</v>
      </c>
      <c r="C36" s="131" t="s">
        <v>9</v>
      </c>
      <c r="D36" s="131" t="s">
        <v>10</v>
      </c>
      <c r="E36" s="131" t="s">
        <v>11</v>
      </c>
      <c r="F36" s="131" t="s">
        <v>12</v>
      </c>
      <c r="G36" s="131" t="s">
        <v>13</v>
      </c>
      <c r="H36" s="131" t="s">
        <v>14</v>
      </c>
      <c r="I36" s="131" t="s">
        <v>28</v>
      </c>
      <c r="J36" s="131" t="s">
        <v>29</v>
      </c>
      <c r="K36" s="131" t="s">
        <v>30</v>
      </c>
      <c r="L36" s="131" t="s">
        <v>20</v>
      </c>
      <c r="M36" s="131" t="s">
        <v>25</v>
      </c>
      <c r="N36" s="131" t="s">
        <v>10</v>
      </c>
      <c r="O36" s="131" t="s">
        <v>22</v>
      </c>
      <c r="P36" s="131" t="s">
        <v>23</v>
      </c>
    </row>
    <row r="37" spans="1:16" ht="15.75" thickBot="1" x14ac:dyDescent="0.3">
      <c r="A37" s="124">
        <v>1</v>
      </c>
      <c r="B37" s="153" t="s">
        <v>330</v>
      </c>
      <c r="C37" s="154">
        <v>1980</v>
      </c>
      <c r="D37" s="154"/>
      <c r="E37" s="154">
        <v>75.8</v>
      </c>
      <c r="F37" s="154">
        <v>78</v>
      </c>
      <c r="G37" s="155">
        <v>24</v>
      </c>
      <c r="H37" s="154" t="s">
        <v>299</v>
      </c>
      <c r="I37" s="154"/>
      <c r="J37" s="156">
        <v>57</v>
      </c>
      <c r="K37" s="140"/>
      <c r="L37" s="140">
        <f>J37*1.5</f>
        <v>85.5</v>
      </c>
      <c r="M37" s="140">
        <v>1</v>
      </c>
      <c r="N37" s="140" t="s">
        <v>355</v>
      </c>
      <c r="O37" s="140">
        <v>30</v>
      </c>
      <c r="P37" s="174"/>
    </row>
    <row r="39" spans="1:16" x14ac:dyDescent="0.25">
      <c r="B39" s="166" t="s">
        <v>393</v>
      </c>
      <c r="C39" s="166" t="s">
        <v>394</v>
      </c>
      <c r="D39" s="166"/>
      <c r="E39" s="166"/>
      <c r="F39" s="166"/>
      <c r="G39" s="166"/>
      <c r="H39" s="166"/>
      <c r="I39" s="166"/>
      <c r="J39" s="166"/>
      <c r="K39" s="166" t="s">
        <v>395</v>
      </c>
      <c r="L39" s="166"/>
      <c r="M39" s="166"/>
      <c r="N39" s="166" t="s">
        <v>396</v>
      </c>
      <c r="O39" s="166"/>
    </row>
  </sheetData>
  <sortState ref="B17:P18">
    <sortCondition ref="M17:M18"/>
  </sortState>
  <mergeCells count="14">
    <mergeCell ref="A31:P31"/>
    <mergeCell ref="A35:P35"/>
    <mergeCell ref="A16:P16"/>
    <mergeCell ref="A21:P21"/>
    <mergeCell ref="A25:P25"/>
    <mergeCell ref="A8:P8"/>
    <mergeCell ref="A10:P10"/>
    <mergeCell ref="A11:P11"/>
    <mergeCell ref="A6:P6"/>
    <mergeCell ref="A1:B1"/>
    <mergeCell ref="A2:P2"/>
    <mergeCell ref="A3:P3"/>
    <mergeCell ref="A4:P4"/>
    <mergeCell ref="A5:P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zoomScale="120" zoomScaleNormal="120" workbookViewId="0">
      <selection activeCell="B35" sqref="B35"/>
    </sheetView>
  </sheetViews>
  <sheetFormatPr defaultRowHeight="15" x14ac:dyDescent="0.25"/>
  <cols>
    <col min="1" max="1" width="5.85546875" customWidth="1"/>
    <col min="2" max="2" width="20" customWidth="1"/>
    <col min="3" max="3" width="8.7109375" customWidth="1"/>
    <col min="4" max="5" width="6.85546875" customWidth="1"/>
    <col min="6" max="6" width="8.42578125" customWidth="1"/>
    <col min="7" max="7" width="7.7109375" customWidth="1"/>
    <col min="8" max="8" width="22.7109375" customWidth="1"/>
    <col min="12" max="12" width="7.140625" customWidth="1"/>
    <col min="13" max="13" width="8.140625" customWidth="1"/>
    <col min="14" max="14" width="7.140625" customWidth="1"/>
  </cols>
  <sheetData>
    <row r="1" spans="1:18" ht="15.75" x14ac:dyDescent="0.25">
      <c r="A1" s="263" t="s">
        <v>24</v>
      </c>
      <c r="B1" s="263"/>
      <c r="C1" s="19"/>
      <c r="D1" s="19"/>
      <c r="E1" s="19"/>
      <c r="F1" s="19"/>
      <c r="G1" s="19"/>
      <c r="H1" s="19"/>
      <c r="L1" s="20"/>
      <c r="P1" s="20" t="s">
        <v>0</v>
      </c>
    </row>
    <row r="2" spans="1:18" ht="20.25" x14ac:dyDescent="0.3">
      <c r="A2" s="264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</row>
    <row r="3" spans="1:18" ht="20.25" x14ac:dyDescent="0.3">
      <c r="A3" s="264" t="s">
        <v>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</row>
    <row r="4" spans="1:18" ht="20.25" x14ac:dyDescent="0.3">
      <c r="A4" s="264" t="s">
        <v>3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</row>
    <row r="5" spans="1:18" ht="20.25" x14ac:dyDescent="0.3">
      <c r="A5" s="265" t="s">
        <v>26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</row>
    <row r="6" spans="1:18" ht="15.75" x14ac:dyDescent="0.25">
      <c r="A6" s="260" t="s">
        <v>4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</row>
    <row r="7" spans="1:18" ht="15.75" x14ac:dyDescent="0.25">
      <c r="A7" s="25"/>
      <c r="B7" s="21"/>
      <c r="C7" s="21"/>
      <c r="D7" s="21"/>
      <c r="E7" s="21"/>
      <c r="F7" s="21"/>
      <c r="G7" s="21"/>
      <c r="H7" s="21"/>
    </row>
    <row r="8" spans="1:18" ht="15.75" x14ac:dyDescent="0.25">
      <c r="A8" s="260" t="s">
        <v>5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</row>
    <row r="9" spans="1:18" ht="23.25" x14ac:dyDescent="0.35">
      <c r="A9" s="25"/>
      <c r="B9" s="22"/>
      <c r="C9" s="23"/>
      <c r="D9" s="23"/>
      <c r="E9" s="23"/>
      <c r="F9" s="23"/>
      <c r="G9" s="23"/>
      <c r="H9" s="23"/>
    </row>
    <row r="10" spans="1:18" ht="15.75" x14ac:dyDescent="0.25">
      <c r="A10" s="276" t="s">
        <v>32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</row>
    <row r="11" spans="1:18" x14ac:dyDescent="0.25">
      <c r="A11" s="275" t="s">
        <v>105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</row>
    <row r="12" spans="1:18" ht="24.75" thickBot="1" x14ac:dyDescent="0.3">
      <c r="A12" s="172" t="s">
        <v>98</v>
      </c>
      <c r="B12" s="131" t="s">
        <v>8</v>
      </c>
      <c r="C12" s="131" t="s">
        <v>9</v>
      </c>
      <c r="D12" s="131" t="s">
        <v>10</v>
      </c>
      <c r="E12" s="131" t="s">
        <v>11</v>
      </c>
      <c r="F12" s="131" t="s">
        <v>12</v>
      </c>
      <c r="G12" s="131" t="s">
        <v>13</v>
      </c>
      <c r="H12" s="131" t="s">
        <v>14</v>
      </c>
      <c r="I12" s="131" t="s">
        <v>34</v>
      </c>
      <c r="J12" s="131" t="s">
        <v>33</v>
      </c>
      <c r="K12" s="131" t="s">
        <v>126</v>
      </c>
      <c r="L12" s="131" t="s">
        <v>20</v>
      </c>
      <c r="M12" s="131" t="s">
        <v>25</v>
      </c>
      <c r="N12" s="131" t="s">
        <v>10</v>
      </c>
      <c r="O12" s="131" t="s">
        <v>22</v>
      </c>
      <c r="P12" s="131" t="s">
        <v>23</v>
      </c>
      <c r="R12" s="90"/>
    </row>
    <row r="13" spans="1:18" ht="15.75" thickBot="1" x14ac:dyDescent="0.3">
      <c r="A13" s="146">
        <v>1</v>
      </c>
      <c r="B13" s="125" t="s">
        <v>108</v>
      </c>
      <c r="C13" s="126">
        <v>2007</v>
      </c>
      <c r="D13" s="126"/>
      <c r="E13" s="127">
        <v>53.1</v>
      </c>
      <c r="F13" s="126">
        <v>63</v>
      </c>
      <c r="G13" s="128">
        <v>12</v>
      </c>
      <c r="H13" s="126" t="s">
        <v>103</v>
      </c>
      <c r="I13" s="165">
        <v>161</v>
      </c>
      <c r="J13" s="126"/>
      <c r="K13" s="126"/>
      <c r="L13" s="126">
        <f>I13*0.8</f>
        <v>128.80000000000001</v>
      </c>
      <c r="M13" s="126">
        <v>1</v>
      </c>
      <c r="N13" s="126" t="s">
        <v>359</v>
      </c>
      <c r="O13" s="126">
        <v>30</v>
      </c>
      <c r="P13" s="130" t="s">
        <v>402</v>
      </c>
    </row>
    <row r="14" spans="1:18" x14ac:dyDescent="0.25">
      <c r="A14" s="277" t="s">
        <v>110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</row>
    <row r="15" spans="1:18" ht="24.75" thickBot="1" x14ac:dyDescent="0.3">
      <c r="A15" s="172" t="s">
        <v>98</v>
      </c>
      <c r="B15" s="131" t="s">
        <v>8</v>
      </c>
      <c r="C15" s="131" t="s">
        <v>9</v>
      </c>
      <c r="D15" s="131" t="s">
        <v>10</v>
      </c>
      <c r="E15" s="131" t="s">
        <v>11</v>
      </c>
      <c r="F15" s="131" t="s">
        <v>12</v>
      </c>
      <c r="G15" s="131" t="s">
        <v>13</v>
      </c>
      <c r="H15" s="131" t="s">
        <v>14</v>
      </c>
      <c r="I15" s="131" t="s">
        <v>34</v>
      </c>
      <c r="J15" s="131" t="s">
        <v>33</v>
      </c>
      <c r="K15" s="131" t="s">
        <v>126</v>
      </c>
      <c r="L15" s="131" t="s">
        <v>20</v>
      </c>
      <c r="M15" s="131" t="s">
        <v>25</v>
      </c>
      <c r="N15" s="131" t="s">
        <v>10</v>
      </c>
      <c r="O15" s="131" t="s">
        <v>22</v>
      </c>
      <c r="P15" s="131" t="s">
        <v>23</v>
      </c>
    </row>
    <row r="16" spans="1:18" ht="15.75" thickBot="1" x14ac:dyDescent="0.3">
      <c r="A16" s="146">
        <v>1</v>
      </c>
      <c r="B16" s="125" t="s">
        <v>112</v>
      </c>
      <c r="C16" s="126">
        <v>2005</v>
      </c>
      <c r="D16" s="126"/>
      <c r="E16" s="127">
        <v>52</v>
      </c>
      <c r="F16" s="126">
        <v>53</v>
      </c>
      <c r="G16" s="128">
        <v>8</v>
      </c>
      <c r="H16" s="126" t="s">
        <v>103</v>
      </c>
      <c r="I16" s="165">
        <v>143</v>
      </c>
      <c r="J16" s="126"/>
      <c r="K16" s="126"/>
      <c r="L16" s="126">
        <f>I16*1</f>
        <v>143</v>
      </c>
      <c r="M16" s="126">
        <v>1</v>
      </c>
      <c r="N16" s="126" t="s">
        <v>360</v>
      </c>
      <c r="O16" s="126">
        <v>30</v>
      </c>
      <c r="P16" s="130" t="s">
        <v>402</v>
      </c>
    </row>
    <row r="17" spans="1:16" ht="15.75" thickBot="1" x14ac:dyDescent="0.3">
      <c r="A17" s="146">
        <v>2</v>
      </c>
      <c r="B17" s="125" t="s">
        <v>151</v>
      </c>
      <c r="C17" s="126">
        <v>2010</v>
      </c>
      <c r="D17" s="126"/>
      <c r="E17" s="127">
        <v>49</v>
      </c>
      <c r="F17" s="126">
        <v>53</v>
      </c>
      <c r="G17" s="128">
        <v>6</v>
      </c>
      <c r="H17" s="126" t="s">
        <v>141</v>
      </c>
      <c r="I17" s="126"/>
      <c r="J17" s="165">
        <v>143</v>
      </c>
      <c r="K17" s="126"/>
      <c r="L17" s="126">
        <f>J17*0.8</f>
        <v>114.4</v>
      </c>
      <c r="M17" s="126">
        <v>1</v>
      </c>
      <c r="N17" s="126" t="s">
        <v>359</v>
      </c>
      <c r="O17" s="126">
        <v>30</v>
      </c>
      <c r="P17" s="130"/>
    </row>
    <row r="18" spans="1:16" ht="15.75" thickBot="1" x14ac:dyDescent="0.3">
      <c r="A18" s="146">
        <v>3</v>
      </c>
      <c r="B18" s="125" t="s">
        <v>111</v>
      </c>
      <c r="C18" s="126">
        <v>2008</v>
      </c>
      <c r="D18" s="126"/>
      <c r="E18" s="127">
        <v>57.3</v>
      </c>
      <c r="F18" s="126">
        <v>58</v>
      </c>
      <c r="G18" s="128">
        <v>8</v>
      </c>
      <c r="H18" s="126" t="s">
        <v>103</v>
      </c>
      <c r="I18" s="165">
        <v>239</v>
      </c>
      <c r="J18" s="126"/>
      <c r="K18" s="126"/>
      <c r="L18" s="126">
        <f>I18*1</f>
        <v>239</v>
      </c>
      <c r="M18" s="126">
        <v>1</v>
      </c>
      <c r="N18" s="126" t="s">
        <v>358</v>
      </c>
      <c r="O18" s="126">
        <v>30</v>
      </c>
      <c r="P18" s="130" t="s">
        <v>402</v>
      </c>
    </row>
    <row r="19" spans="1:16" ht="15.75" thickBot="1" x14ac:dyDescent="0.3">
      <c r="A19" s="146">
        <v>4</v>
      </c>
      <c r="B19" s="125" t="s">
        <v>113</v>
      </c>
      <c r="C19" s="126">
        <v>2006</v>
      </c>
      <c r="D19" s="126"/>
      <c r="E19" s="127">
        <v>90</v>
      </c>
      <c r="F19" s="126" t="s">
        <v>260</v>
      </c>
      <c r="G19" s="128">
        <v>8</v>
      </c>
      <c r="H19" s="126" t="s">
        <v>103</v>
      </c>
      <c r="I19" s="165">
        <v>232</v>
      </c>
      <c r="J19" s="126"/>
      <c r="K19" s="126"/>
      <c r="L19" s="126">
        <f>I19*1</f>
        <v>232</v>
      </c>
      <c r="M19" s="126">
        <v>1</v>
      </c>
      <c r="N19" s="126" t="s">
        <v>358</v>
      </c>
      <c r="O19" s="126">
        <v>30</v>
      </c>
      <c r="P19" s="130" t="s">
        <v>402</v>
      </c>
    </row>
    <row r="20" spans="1:16" x14ac:dyDescent="0.25">
      <c r="A20" s="277" t="s">
        <v>131</v>
      </c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</row>
    <row r="21" spans="1:16" ht="24.75" thickBot="1" x14ac:dyDescent="0.3">
      <c r="A21" s="172" t="s">
        <v>98</v>
      </c>
      <c r="B21" s="131" t="s">
        <v>8</v>
      </c>
      <c r="C21" s="131" t="s">
        <v>9</v>
      </c>
      <c r="D21" s="131" t="s">
        <v>10</v>
      </c>
      <c r="E21" s="131" t="s">
        <v>11</v>
      </c>
      <c r="F21" s="131" t="s">
        <v>12</v>
      </c>
      <c r="G21" s="131" t="s">
        <v>13</v>
      </c>
      <c r="H21" s="131" t="s">
        <v>14</v>
      </c>
      <c r="I21" s="131" t="s">
        <v>34</v>
      </c>
      <c r="J21" s="131" t="s">
        <v>33</v>
      </c>
      <c r="K21" s="131" t="s">
        <v>126</v>
      </c>
      <c r="L21" s="131" t="s">
        <v>20</v>
      </c>
      <c r="M21" s="131" t="s">
        <v>25</v>
      </c>
      <c r="N21" s="131" t="s">
        <v>10</v>
      </c>
      <c r="O21" s="131" t="s">
        <v>22</v>
      </c>
      <c r="P21" s="131" t="s">
        <v>23</v>
      </c>
    </row>
    <row r="22" spans="1:16" ht="15.75" thickBot="1" x14ac:dyDescent="0.3">
      <c r="A22" s="146">
        <v>1</v>
      </c>
      <c r="B22" s="125" t="s">
        <v>132</v>
      </c>
      <c r="C22" s="126">
        <v>1966</v>
      </c>
      <c r="D22" s="126"/>
      <c r="E22" s="127">
        <v>54</v>
      </c>
      <c r="F22" s="126">
        <v>58</v>
      </c>
      <c r="G22" s="128">
        <v>10</v>
      </c>
      <c r="H22" s="126" t="s">
        <v>128</v>
      </c>
      <c r="I22" s="165">
        <v>166</v>
      </c>
      <c r="J22" s="126"/>
      <c r="K22" s="147"/>
      <c r="L22" s="147">
        <f>I22*0.5</f>
        <v>83</v>
      </c>
      <c r="M22" s="147">
        <v>1</v>
      </c>
      <c r="N22" s="126"/>
      <c r="O22" s="126">
        <v>30</v>
      </c>
      <c r="P22" s="159"/>
    </row>
    <row r="23" spans="1:16" x14ac:dyDescent="0.25">
      <c r="A23" s="277" t="s">
        <v>91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</row>
    <row r="24" spans="1:16" ht="24.75" thickBot="1" x14ac:dyDescent="0.3">
      <c r="A24" s="172" t="s">
        <v>98</v>
      </c>
      <c r="B24" s="131" t="s">
        <v>8</v>
      </c>
      <c r="C24" s="131" t="s">
        <v>9</v>
      </c>
      <c r="D24" s="131" t="s">
        <v>10</v>
      </c>
      <c r="E24" s="131" t="s">
        <v>11</v>
      </c>
      <c r="F24" s="131" t="s">
        <v>12</v>
      </c>
      <c r="G24" s="131" t="s">
        <v>13</v>
      </c>
      <c r="H24" s="131" t="s">
        <v>14</v>
      </c>
      <c r="I24" s="131" t="s">
        <v>34</v>
      </c>
      <c r="J24" s="131" t="s">
        <v>33</v>
      </c>
      <c r="K24" s="131" t="s">
        <v>126</v>
      </c>
      <c r="L24" s="131" t="s">
        <v>20</v>
      </c>
      <c r="M24" s="131" t="s">
        <v>25</v>
      </c>
      <c r="N24" s="131" t="s">
        <v>10</v>
      </c>
      <c r="O24" s="131" t="s">
        <v>22</v>
      </c>
      <c r="P24" s="131" t="s">
        <v>23</v>
      </c>
    </row>
    <row r="25" spans="1:16" ht="15.75" thickBot="1" x14ac:dyDescent="0.3">
      <c r="A25" s="146">
        <v>1</v>
      </c>
      <c r="B25" s="125" t="s">
        <v>118</v>
      </c>
      <c r="C25" s="126">
        <v>1959</v>
      </c>
      <c r="D25" s="126"/>
      <c r="E25" s="127">
        <v>77.099999999999994</v>
      </c>
      <c r="F25" s="126">
        <v>78</v>
      </c>
      <c r="G25" s="128">
        <v>16</v>
      </c>
      <c r="H25" s="126" t="s">
        <v>123</v>
      </c>
      <c r="I25" s="129">
        <v>90</v>
      </c>
      <c r="J25" s="126"/>
      <c r="K25" s="147"/>
      <c r="L25" s="147">
        <f>I25*1</f>
        <v>90</v>
      </c>
      <c r="M25" s="147">
        <v>1</v>
      </c>
      <c r="N25" s="126"/>
      <c r="O25" s="126">
        <v>30</v>
      </c>
      <c r="P25" s="159"/>
    </row>
    <row r="26" spans="1:16" x14ac:dyDescent="0.25">
      <c r="A26" s="277" t="s">
        <v>88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</row>
    <row r="27" spans="1:16" ht="24.75" thickBot="1" x14ac:dyDescent="0.3">
      <c r="A27" s="172" t="s">
        <v>98</v>
      </c>
      <c r="B27" s="131" t="s">
        <v>8</v>
      </c>
      <c r="C27" s="131" t="s">
        <v>9</v>
      </c>
      <c r="D27" s="131" t="s">
        <v>10</v>
      </c>
      <c r="E27" s="131" t="s">
        <v>11</v>
      </c>
      <c r="F27" s="131" t="s">
        <v>12</v>
      </c>
      <c r="G27" s="131" t="s">
        <v>13</v>
      </c>
      <c r="H27" s="131" t="s">
        <v>14</v>
      </c>
      <c r="I27" s="131" t="s">
        <v>34</v>
      </c>
      <c r="J27" s="131" t="s">
        <v>33</v>
      </c>
      <c r="K27" s="131" t="s">
        <v>126</v>
      </c>
      <c r="L27" s="131" t="s">
        <v>20</v>
      </c>
      <c r="M27" s="131" t="s">
        <v>25</v>
      </c>
      <c r="N27" s="131" t="s">
        <v>10</v>
      </c>
      <c r="O27" s="131" t="s">
        <v>22</v>
      </c>
      <c r="P27" s="131" t="s">
        <v>23</v>
      </c>
    </row>
    <row r="28" spans="1:16" ht="15.75" thickBot="1" x14ac:dyDescent="0.3">
      <c r="A28" s="146">
        <v>1</v>
      </c>
      <c r="B28" s="125" t="s">
        <v>138</v>
      </c>
      <c r="C28" s="126">
        <v>1969</v>
      </c>
      <c r="D28" s="126"/>
      <c r="E28" s="127">
        <v>61.6</v>
      </c>
      <c r="F28" s="126">
        <v>63</v>
      </c>
      <c r="G28" s="128">
        <v>16</v>
      </c>
      <c r="H28" s="126" t="s">
        <v>137</v>
      </c>
      <c r="I28" s="126"/>
      <c r="J28" s="165">
        <v>107</v>
      </c>
      <c r="K28" s="147"/>
      <c r="L28" s="147">
        <f>J28*1</f>
        <v>107</v>
      </c>
      <c r="M28" s="147">
        <v>1</v>
      </c>
      <c r="N28" s="126">
        <v>1</v>
      </c>
      <c r="O28" s="126">
        <v>30</v>
      </c>
      <c r="P28" s="159"/>
    </row>
    <row r="29" spans="1:16" ht="15.75" thickBot="1" x14ac:dyDescent="0.3">
      <c r="A29" s="146">
        <v>2</v>
      </c>
      <c r="B29" s="125" t="s">
        <v>174</v>
      </c>
      <c r="C29" s="126">
        <v>1965</v>
      </c>
      <c r="D29" s="126"/>
      <c r="E29" s="127">
        <v>87.7</v>
      </c>
      <c r="F29" s="126" t="s">
        <v>260</v>
      </c>
      <c r="G29" s="128">
        <v>12</v>
      </c>
      <c r="H29" s="126" t="s">
        <v>175</v>
      </c>
      <c r="I29" s="165">
        <v>228</v>
      </c>
      <c r="J29" s="126"/>
      <c r="K29" s="147"/>
      <c r="L29" s="147">
        <f>I29*0.8</f>
        <v>182.4</v>
      </c>
      <c r="M29" s="147">
        <v>1</v>
      </c>
      <c r="N29" s="126"/>
      <c r="O29" s="126">
        <v>30</v>
      </c>
      <c r="P29" s="159"/>
    </row>
    <row r="30" spans="1:16" x14ac:dyDescent="0.25">
      <c r="A30" s="277" t="s">
        <v>159</v>
      </c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</row>
    <row r="31" spans="1:16" ht="24.75" thickBot="1" x14ac:dyDescent="0.3">
      <c r="A31" s="172" t="s">
        <v>98</v>
      </c>
      <c r="B31" s="131" t="s">
        <v>8</v>
      </c>
      <c r="C31" s="131" t="s">
        <v>9</v>
      </c>
      <c r="D31" s="131" t="s">
        <v>10</v>
      </c>
      <c r="E31" s="131" t="s">
        <v>11</v>
      </c>
      <c r="F31" s="131" t="s">
        <v>12</v>
      </c>
      <c r="G31" s="131" t="s">
        <v>13</v>
      </c>
      <c r="H31" s="131" t="s">
        <v>14</v>
      </c>
      <c r="I31" s="131" t="s">
        <v>34</v>
      </c>
      <c r="J31" s="131" t="s">
        <v>33</v>
      </c>
      <c r="K31" s="131" t="s">
        <v>126</v>
      </c>
      <c r="L31" s="131" t="s">
        <v>20</v>
      </c>
      <c r="M31" s="131" t="s">
        <v>25</v>
      </c>
      <c r="N31" s="131" t="s">
        <v>10</v>
      </c>
      <c r="O31" s="131" t="s">
        <v>22</v>
      </c>
      <c r="P31" s="131" t="s">
        <v>23</v>
      </c>
    </row>
    <row r="32" spans="1:16" ht="15.75" thickBot="1" x14ac:dyDescent="0.3">
      <c r="A32" s="146">
        <v>1</v>
      </c>
      <c r="B32" s="125" t="s">
        <v>296</v>
      </c>
      <c r="C32" s="126">
        <v>2011</v>
      </c>
      <c r="D32" s="126"/>
      <c r="E32" s="127">
        <v>33.9</v>
      </c>
      <c r="F32" s="126">
        <v>36</v>
      </c>
      <c r="G32" s="128">
        <v>6</v>
      </c>
      <c r="H32" s="126" t="s">
        <v>103</v>
      </c>
      <c r="I32" s="147"/>
      <c r="J32" s="129">
        <v>101</v>
      </c>
      <c r="K32" s="147"/>
      <c r="L32" s="147">
        <f>J32*0.8</f>
        <v>80.800000000000011</v>
      </c>
      <c r="M32" s="147">
        <v>1</v>
      </c>
      <c r="N32" s="126"/>
      <c r="O32" s="126">
        <v>30</v>
      </c>
      <c r="P32" s="130" t="s">
        <v>402</v>
      </c>
    </row>
    <row r="33" spans="1:16" x14ac:dyDescent="0.25">
      <c r="A33" s="277" t="s">
        <v>69</v>
      </c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</row>
    <row r="34" spans="1:16" ht="24.75" thickBot="1" x14ac:dyDescent="0.3">
      <c r="A34" s="172" t="s">
        <v>98</v>
      </c>
      <c r="B34" s="131" t="s">
        <v>8</v>
      </c>
      <c r="C34" s="131" t="s">
        <v>9</v>
      </c>
      <c r="D34" s="131" t="s">
        <v>10</v>
      </c>
      <c r="E34" s="131" t="s">
        <v>11</v>
      </c>
      <c r="F34" s="131" t="s">
        <v>12</v>
      </c>
      <c r="G34" s="131" t="s">
        <v>13</v>
      </c>
      <c r="H34" s="131" t="s">
        <v>14</v>
      </c>
      <c r="I34" s="131" t="s">
        <v>34</v>
      </c>
      <c r="J34" s="131" t="s">
        <v>33</v>
      </c>
      <c r="K34" s="131" t="s">
        <v>126</v>
      </c>
      <c r="L34" s="131" t="s">
        <v>20</v>
      </c>
      <c r="M34" s="131" t="s">
        <v>25</v>
      </c>
      <c r="N34" s="131" t="s">
        <v>10</v>
      </c>
      <c r="O34" s="131" t="s">
        <v>22</v>
      </c>
      <c r="P34" s="131" t="s">
        <v>23</v>
      </c>
    </row>
    <row r="35" spans="1:16" ht="15.75" thickBot="1" x14ac:dyDescent="0.3">
      <c r="A35" s="146">
        <v>1</v>
      </c>
      <c r="B35" s="125" t="s">
        <v>124</v>
      </c>
      <c r="C35" s="126">
        <v>1972</v>
      </c>
      <c r="D35" s="126"/>
      <c r="E35" s="127">
        <v>91</v>
      </c>
      <c r="F35" s="126">
        <v>95</v>
      </c>
      <c r="G35" s="128">
        <v>24</v>
      </c>
      <c r="H35" s="126" t="s">
        <v>125</v>
      </c>
      <c r="I35" s="126"/>
      <c r="J35" s="147"/>
      <c r="K35" s="165">
        <v>24</v>
      </c>
      <c r="L35" s="147">
        <f>K35*1</f>
        <v>24</v>
      </c>
      <c r="M35" s="147">
        <v>1</v>
      </c>
      <c r="N35" s="126"/>
      <c r="O35" s="126">
        <v>30</v>
      </c>
      <c r="P35" s="159"/>
    </row>
    <row r="36" spans="1:16" x14ac:dyDescent="0.25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</row>
    <row r="37" spans="1:16" x14ac:dyDescent="0.25">
      <c r="A37" s="66"/>
      <c r="B37" s="166" t="s">
        <v>393</v>
      </c>
      <c r="C37" s="166" t="s">
        <v>394</v>
      </c>
      <c r="D37" s="166"/>
      <c r="E37" s="166"/>
      <c r="F37" s="166"/>
      <c r="G37" s="166"/>
      <c r="H37" s="166"/>
      <c r="I37" s="166"/>
      <c r="J37" s="166"/>
      <c r="K37" s="166" t="s">
        <v>395</v>
      </c>
      <c r="L37" s="166"/>
      <c r="M37" s="166"/>
      <c r="N37" s="166" t="s">
        <v>396</v>
      </c>
      <c r="O37" s="166"/>
      <c r="P37" s="66"/>
    </row>
    <row r="38" spans="1:16" x14ac:dyDescent="0.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</row>
    <row r="39" spans="1:16" x14ac:dyDescent="0.2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</row>
    <row r="40" spans="1:16" x14ac:dyDescent="0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</row>
    <row r="41" spans="1:16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1:16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</row>
    <row r="43" spans="1:16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</row>
    <row r="44" spans="1:16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</row>
    <row r="45" spans="1:16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</row>
    <row r="46" spans="1:16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</row>
    <row r="47" spans="1:16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</row>
    <row r="48" spans="1:16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</row>
    <row r="49" spans="1:16" x14ac:dyDescent="0.2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</row>
    <row r="50" spans="1:16" x14ac:dyDescent="0.2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</row>
    <row r="51" spans="1:16" x14ac:dyDescent="0.2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</row>
    <row r="52" spans="1:16" x14ac:dyDescent="0.2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</row>
    <row r="53" spans="1:16" x14ac:dyDescent="0.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</row>
    <row r="54" spans="1:16" x14ac:dyDescent="0.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</row>
    <row r="55" spans="1:16" x14ac:dyDescent="0.2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</row>
    <row r="56" spans="1:16" x14ac:dyDescent="0.2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x14ac:dyDescent="0.2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x14ac:dyDescent="0.2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x14ac:dyDescent="0.2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</row>
    <row r="60" spans="1:16" x14ac:dyDescent="0.2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x14ac:dyDescent="0.2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</row>
  </sheetData>
  <sortState ref="B17:P20">
    <sortCondition ref="F17:F20"/>
  </sortState>
  <mergeCells count="15">
    <mergeCell ref="A30:P30"/>
    <mergeCell ref="A33:P33"/>
    <mergeCell ref="A26:P26"/>
    <mergeCell ref="A11:P11"/>
    <mergeCell ref="A14:P14"/>
    <mergeCell ref="A23:P23"/>
    <mergeCell ref="A20:P20"/>
    <mergeCell ref="A8:P8"/>
    <mergeCell ref="A10:P10"/>
    <mergeCell ref="A1:B1"/>
    <mergeCell ref="A2:P2"/>
    <mergeCell ref="A3:P3"/>
    <mergeCell ref="A4:P4"/>
    <mergeCell ref="A5:P5"/>
    <mergeCell ref="A6:P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topLeftCell="A4" zoomScale="110" zoomScaleNormal="110" workbookViewId="0">
      <selection activeCell="A17" sqref="A17:P17"/>
    </sheetView>
  </sheetViews>
  <sheetFormatPr defaultRowHeight="15" x14ac:dyDescent="0.25"/>
  <cols>
    <col min="1" max="1" width="4.7109375" customWidth="1"/>
    <col min="2" max="2" width="23.140625" customWidth="1"/>
    <col min="3" max="3" width="8.7109375" customWidth="1"/>
    <col min="4" max="4" width="6.85546875" customWidth="1"/>
    <col min="5" max="5" width="8.7109375" customWidth="1"/>
    <col min="6" max="6" width="8.42578125" customWidth="1"/>
    <col min="7" max="7" width="7.7109375" customWidth="1"/>
    <col min="8" max="8" width="23.5703125" customWidth="1"/>
    <col min="12" max="12" width="7.140625" customWidth="1"/>
    <col min="13" max="13" width="8.140625" customWidth="1"/>
    <col min="14" max="14" width="7.140625" customWidth="1"/>
    <col min="16" max="16" width="14.28515625" customWidth="1"/>
  </cols>
  <sheetData>
    <row r="1" spans="1:16" ht="15.75" x14ac:dyDescent="0.25">
      <c r="A1" s="263" t="s">
        <v>24</v>
      </c>
      <c r="B1" s="263"/>
      <c r="C1" s="19"/>
      <c r="D1" s="19"/>
      <c r="E1" s="19"/>
      <c r="F1" s="19"/>
      <c r="G1" s="19"/>
      <c r="H1" s="19"/>
      <c r="L1" s="20"/>
      <c r="P1" s="20" t="s">
        <v>0</v>
      </c>
    </row>
    <row r="2" spans="1:16" ht="20.25" x14ac:dyDescent="0.3">
      <c r="A2" s="264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</row>
    <row r="3" spans="1:16" ht="20.25" x14ac:dyDescent="0.3">
      <c r="A3" s="264" t="s">
        <v>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</row>
    <row r="4" spans="1:16" ht="20.25" x14ac:dyDescent="0.3">
      <c r="A4" s="264" t="s">
        <v>3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</row>
    <row r="5" spans="1:16" ht="20.25" x14ac:dyDescent="0.3">
      <c r="A5" s="265" t="s">
        <v>26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</row>
    <row r="6" spans="1:16" ht="15.75" x14ac:dyDescent="0.25">
      <c r="A6" s="260" t="s">
        <v>4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</row>
    <row r="7" spans="1:16" ht="15.75" x14ac:dyDescent="0.25">
      <c r="A7" s="25"/>
      <c r="B7" s="21"/>
      <c r="C7" s="21"/>
      <c r="D7" s="21"/>
      <c r="E7" s="21"/>
      <c r="F7" s="21"/>
      <c r="G7" s="21"/>
      <c r="H7" s="21"/>
    </row>
    <row r="8" spans="1:16" ht="15.75" x14ac:dyDescent="0.25">
      <c r="A8" s="260" t="s">
        <v>5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</row>
    <row r="9" spans="1:16" ht="23.25" x14ac:dyDescent="0.35">
      <c r="A9" s="25"/>
      <c r="B9" s="22"/>
      <c r="C9" s="23"/>
      <c r="D9" s="23"/>
      <c r="E9" s="23"/>
      <c r="F9" s="23"/>
      <c r="G9" s="23"/>
      <c r="H9" s="23"/>
    </row>
    <row r="10" spans="1:16" ht="15.75" x14ac:dyDescent="0.25">
      <c r="A10" s="270" t="s">
        <v>15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</row>
    <row r="11" spans="1:16" x14ac:dyDescent="0.25">
      <c r="A11" s="278" t="s">
        <v>7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</row>
    <row r="12" spans="1:16" ht="30.75" customHeight="1" thickBot="1" x14ac:dyDescent="0.3">
      <c r="A12" s="180" t="s">
        <v>98</v>
      </c>
      <c r="B12" s="103" t="s">
        <v>8</v>
      </c>
      <c r="C12" s="103" t="s">
        <v>9</v>
      </c>
      <c r="D12" s="103" t="s">
        <v>10</v>
      </c>
      <c r="E12" s="103" t="s">
        <v>11</v>
      </c>
      <c r="F12" s="103" t="s">
        <v>12</v>
      </c>
      <c r="G12" s="103" t="s">
        <v>13</v>
      </c>
      <c r="H12" s="103" t="s">
        <v>14</v>
      </c>
      <c r="I12" s="131" t="s">
        <v>35</v>
      </c>
      <c r="J12" s="131" t="s">
        <v>36</v>
      </c>
      <c r="K12" s="131" t="s">
        <v>60</v>
      </c>
      <c r="L12" s="103" t="s">
        <v>20</v>
      </c>
      <c r="M12" s="103" t="s">
        <v>25</v>
      </c>
      <c r="N12" s="103" t="s">
        <v>10</v>
      </c>
      <c r="O12" s="103" t="s">
        <v>22</v>
      </c>
      <c r="P12" s="103" t="s">
        <v>23</v>
      </c>
    </row>
    <row r="13" spans="1:16" ht="15.75" customHeight="1" thickBot="1" x14ac:dyDescent="0.3">
      <c r="A13" s="146">
        <v>1</v>
      </c>
      <c r="B13" s="125" t="s">
        <v>61</v>
      </c>
      <c r="C13" s="126">
        <v>1988</v>
      </c>
      <c r="D13" s="126"/>
      <c r="E13" s="127">
        <v>110</v>
      </c>
      <c r="F13" s="126" t="s">
        <v>62</v>
      </c>
      <c r="G13" s="128">
        <v>32</v>
      </c>
      <c r="H13" s="126" t="s">
        <v>63</v>
      </c>
      <c r="I13" s="126"/>
      <c r="J13" s="126"/>
      <c r="K13" s="129">
        <v>24</v>
      </c>
      <c r="L13" s="126">
        <f>K13*2</f>
        <v>48</v>
      </c>
      <c r="M13" s="173">
        <v>1</v>
      </c>
      <c r="N13" s="126"/>
      <c r="O13" s="126">
        <v>30</v>
      </c>
      <c r="P13" s="176"/>
    </row>
    <row r="14" spans="1:16" ht="15.75" thickBot="1" x14ac:dyDescent="0.3">
      <c r="A14" s="146">
        <v>2</v>
      </c>
      <c r="B14" s="125" t="s">
        <v>61</v>
      </c>
      <c r="C14" s="126">
        <v>1988</v>
      </c>
      <c r="D14" s="126"/>
      <c r="E14" s="127">
        <v>110</v>
      </c>
      <c r="F14" s="126" t="s">
        <v>62</v>
      </c>
      <c r="G14" s="128">
        <v>32</v>
      </c>
      <c r="H14" s="126" t="s">
        <v>63</v>
      </c>
      <c r="I14" s="126"/>
      <c r="J14" s="129">
        <v>28</v>
      </c>
      <c r="K14" s="126"/>
      <c r="L14" s="126">
        <f>J14*2</f>
        <v>56</v>
      </c>
      <c r="M14" s="173">
        <v>1</v>
      </c>
      <c r="N14" s="126">
        <v>3</v>
      </c>
      <c r="O14" s="126">
        <v>30</v>
      </c>
      <c r="P14" s="176"/>
    </row>
    <row r="15" spans="1:16" ht="15.75" thickBot="1" x14ac:dyDescent="0.3">
      <c r="A15" s="146">
        <v>3</v>
      </c>
      <c r="B15" s="125" t="s">
        <v>346</v>
      </c>
      <c r="C15" s="126">
        <v>1992</v>
      </c>
      <c r="D15" s="126"/>
      <c r="E15" s="127" t="s">
        <v>347</v>
      </c>
      <c r="F15" s="126">
        <v>105</v>
      </c>
      <c r="G15" s="128">
        <v>32</v>
      </c>
      <c r="H15" s="126" t="s">
        <v>348</v>
      </c>
      <c r="I15" s="177"/>
      <c r="J15" s="175">
        <v>27</v>
      </c>
      <c r="K15" s="177"/>
      <c r="L15" s="177">
        <f>J15*1</f>
        <v>27</v>
      </c>
      <c r="M15" s="173">
        <v>1</v>
      </c>
      <c r="N15" s="126">
        <v>3</v>
      </c>
      <c r="O15" s="126">
        <v>30</v>
      </c>
      <c r="P15" s="178"/>
    </row>
    <row r="16" spans="1:16" ht="15.75" thickBot="1" x14ac:dyDescent="0.3">
      <c r="A16" s="146">
        <v>4</v>
      </c>
      <c r="B16" s="125" t="s">
        <v>346</v>
      </c>
      <c r="C16" s="126">
        <v>1992</v>
      </c>
      <c r="D16" s="126"/>
      <c r="E16" s="127" t="s">
        <v>347</v>
      </c>
      <c r="F16" s="126">
        <v>105</v>
      </c>
      <c r="G16" s="128">
        <v>32</v>
      </c>
      <c r="H16" s="126" t="s">
        <v>348</v>
      </c>
      <c r="I16" s="177"/>
      <c r="J16" s="177"/>
      <c r="K16" s="175">
        <v>19</v>
      </c>
      <c r="L16" s="177">
        <f>K16*1</f>
        <v>19</v>
      </c>
      <c r="M16" s="173">
        <v>1</v>
      </c>
      <c r="N16" s="177"/>
      <c r="O16" s="126">
        <v>30</v>
      </c>
      <c r="P16" s="178"/>
    </row>
    <row r="17" spans="1:16" x14ac:dyDescent="0.25">
      <c r="A17" s="277" t="s">
        <v>66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</row>
    <row r="18" spans="1:16" ht="24.75" thickBot="1" x14ac:dyDescent="0.3">
      <c r="A18" s="180" t="s">
        <v>98</v>
      </c>
      <c r="B18" s="131" t="s">
        <v>8</v>
      </c>
      <c r="C18" s="131" t="s">
        <v>9</v>
      </c>
      <c r="D18" s="131" t="s">
        <v>10</v>
      </c>
      <c r="E18" s="131" t="s">
        <v>11</v>
      </c>
      <c r="F18" s="131" t="s">
        <v>12</v>
      </c>
      <c r="G18" s="131" t="s">
        <v>13</v>
      </c>
      <c r="H18" s="131" t="s">
        <v>14</v>
      </c>
      <c r="I18" s="131" t="s">
        <v>35</v>
      </c>
      <c r="J18" s="131" t="s">
        <v>36</v>
      </c>
      <c r="K18" s="131" t="s">
        <v>60</v>
      </c>
      <c r="L18" s="131" t="s">
        <v>20</v>
      </c>
      <c r="M18" s="131" t="s">
        <v>25</v>
      </c>
      <c r="N18" s="131" t="s">
        <v>10</v>
      </c>
      <c r="O18" s="131" t="s">
        <v>22</v>
      </c>
      <c r="P18" s="131" t="s">
        <v>23</v>
      </c>
    </row>
    <row r="19" spans="1:16" ht="15.75" thickBot="1" x14ac:dyDescent="0.3">
      <c r="A19" s="146">
        <v>1</v>
      </c>
      <c r="B19" s="125" t="s">
        <v>67</v>
      </c>
      <c r="C19" s="126">
        <v>1973</v>
      </c>
      <c r="D19" s="126"/>
      <c r="E19" s="127">
        <v>100</v>
      </c>
      <c r="F19" s="126">
        <v>105</v>
      </c>
      <c r="G19" s="128">
        <v>28</v>
      </c>
      <c r="H19" s="126" t="s">
        <v>68</v>
      </c>
      <c r="I19" s="126"/>
      <c r="J19" s="126"/>
      <c r="K19" s="129">
        <v>23</v>
      </c>
      <c r="L19" s="126">
        <f>K19*2</f>
        <v>46</v>
      </c>
      <c r="M19" s="173">
        <v>1</v>
      </c>
      <c r="N19" s="126"/>
      <c r="O19" s="126">
        <v>30</v>
      </c>
      <c r="P19" s="176"/>
    </row>
    <row r="20" spans="1:16" ht="15.75" thickBot="1" x14ac:dyDescent="0.3">
      <c r="A20" s="146">
        <v>2</v>
      </c>
      <c r="B20" s="125" t="s">
        <v>64</v>
      </c>
      <c r="C20" s="126">
        <v>1982</v>
      </c>
      <c r="D20" s="126"/>
      <c r="E20" s="127">
        <v>91.7</v>
      </c>
      <c r="F20" s="126">
        <v>95</v>
      </c>
      <c r="G20" s="128">
        <v>28</v>
      </c>
      <c r="H20" s="126" t="s">
        <v>65</v>
      </c>
      <c r="I20" s="126"/>
      <c r="J20" s="129">
        <v>40</v>
      </c>
      <c r="K20" s="126"/>
      <c r="L20" s="126">
        <f>J20*2</f>
        <v>80</v>
      </c>
      <c r="M20" s="173">
        <v>1</v>
      </c>
      <c r="N20" s="126">
        <v>2</v>
      </c>
      <c r="O20" s="126">
        <v>30</v>
      </c>
      <c r="P20" s="176"/>
    </row>
    <row r="21" spans="1:16" ht="15.75" thickBot="1" x14ac:dyDescent="0.3">
      <c r="A21" s="146">
        <v>3</v>
      </c>
      <c r="B21" s="125" t="s">
        <v>170</v>
      </c>
      <c r="C21" s="126">
        <v>1978</v>
      </c>
      <c r="D21" s="126"/>
      <c r="E21" s="127">
        <v>124.3</v>
      </c>
      <c r="F21" s="126" t="s">
        <v>62</v>
      </c>
      <c r="G21" s="128">
        <v>36</v>
      </c>
      <c r="H21" s="126" t="s">
        <v>141</v>
      </c>
      <c r="I21" s="126"/>
      <c r="J21" s="126"/>
      <c r="K21" s="129">
        <v>26</v>
      </c>
      <c r="L21" s="126">
        <f>K21*3</f>
        <v>78</v>
      </c>
      <c r="M21" s="173">
        <v>1</v>
      </c>
      <c r="N21" s="126" t="s">
        <v>409</v>
      </c>
      <c r="O21" s="126">
        <v>30</v>
      </c>
      <c r="P21" s="130" t="s">
        <v>394</v>
      </c>
    </row>
    <row r="22" spans="1:16" x14ac:dyDescent="0.25">
      <c r="A22" s="277" t="s">
        <v>69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</row>
    <row r="23" spans="1:16" ht="24.75" thickBot="1" x14ac:dyDescent="0.3">
      <c r="A23" s="180" t="s">
        <v>98</v>
      </c>
      <c r="B23" s="131" t="s">
        <v>8</v>
      </c>
      <c r="C23" s="131" t="s">
        <v>9</v>
      </c>
      <c r="D23" s="131" t="s">
        <v>10</v>
      </c>
      <c r="E23" s="131" t="s">
        <v>11</v>
      </c>
      <c r="F23" s="131" t="s">
        <v>12</v>
      </c>
      <c r="G23" s="131" t="s">
        <v>13</v>
      </c>
      <c r="H23" s="131" t="s">
        <v>14</v>
      </c>
      <c r="I23" s="131" t="s">
        <v>35</v>
      </c>
      <c r="J23" s="131" t="s">
        <v>36</v>
      </c>
      <c r="K23" s="131" t="s">
        <v>60</v>
      </c>
      <c r="L23" s="131" t="s">
        <v>20</v>
      </c>
      <c r="M23" s="131" t="s">
        <v>25</v>
      </c>
      <c r="N23" s="131" t="s">
        <v>10</v>
      </c>
      <c r="O23" s="131" t="s">
        <v>22</v>
      </c>
      <c r="P23" s="131" t="s">
        <v>23</v>
      </c>
    </row>
    <row r="24" spans="1:16" ht="15.75" thickBot="1" x14ac:dyDescent="0.3">
      <c r="A24" s="146">
        <v>1</v>
      </c>
      <c r="B24" s="125" t="s">
        <v>70</v>
      </c>
      <c r="C24" s="126">
        <v>1971</v>
      </c>
      <c r="D24" s="126"/>
      <c r="E24" s="127">
        <v>72.2</v>
      </c>
      <c r="F24" s="126">
        <v>73</v>
      </c>
      <c r="G24" s="128">
        <v>24</v>
      </c>
      <c r="H24" s="126" t="s">
        <v>71</v>
      </c>
      <c r="I24" s="126"/>
      <c r="J24" s="126"/>
      <c r="K24" s="129">
        <v>27</v>
      </c>
      <c r="L24" s="126">
        <f>K24*1.5</f>
        <v>40.5</v>
      </c>
      <c r="M24" s="173">
        <v>1</v>
      </c>
      <c r="N24" s="126"/>
      <c r="O24" s="126">
        <v>30</v>
      </c>
      <c r="P24" s="130" t="s">
        <v>72</v>
      </c>
    </row>
    <row r="25" spans="1:16" ht="15.75" thickBot="1" x14ac:dyDescent="0.3">
      <c r="A25" s="146">
        <v>2</v>
      </c>
      <c r="B25" s="125" t="s">
        <v>70</v>
      </c>
      <c r="C25" s="126">
        <v>1971</v>
      </c>
      <c r="D25" s="126"/>
      <c r="E25" s="127">
        <v>72.2</v>
      </c>
      <c r="F25" s="126">
        <v>73</v>
      </c>
      <c r="G25" s="128">
        <v>24</v>
      </c>
      <c r="H25" s="126" t="s">
        <v>71</v>
      </c>
      <c r="I25" s="126"/>
      <c r="J25" s="129">
        <v>51</v>
      </c>
      <c r="K25" s="126"/>
      <c r="L25" s="126">
        <f>J25*1.5</f>
        <v>76.5</v>
      </c>
      <c r="M25" s="173">
        <v>1</v>
      </c>
      <c r="N25" s="126">
        <v>1</v>
      </c>
      <c r="O25" s="126">
        <v>30</v>
      </c>
      <c r="P25" s="130" t="s">
        <v>72</v>
      </c>
    </row>
    <row r="26" spans="1:16" ht="15.75" thickBot="1" x14ac:dyDescent="0.3">
      <c r="A26" s="146">
        <v>3</v>
      </c>
      <c r="B26" s="125" t="s">
        <v>73</v>
      </c>
      <c r="C26" s="126">
        <v>1966</v>
      </c>
      <c r="D26" s="126"/>
      <c r="E26" s="127">
        <v>76.099999999999994</v>
      </c>
      <c r="F26" s="126">
        <v>78</v>
      </c>
      <c r="G26" s="128">
        <v>28</v>
      </c>
      <c r="H26" s="126" t="s">
        <v>71</v>
      </c>
      <c r="I26" s="126"/>
      <c r="J26" s="129">
        <v>23</v>
      </c>
      <c r="K26" s="126"/>
      <c r="L26" s="126">
        <f>J26*2</f>
        <v>46</v>
      </c>
      <c r="M26" s="173">
        <v>1</v>
      </c>
      <c r="N26" s="126"/>
      <c r="O26" s="126">
        <v>30</v>
      </c>
      <c r="P26" s="130" t="s">
        <v>72</v>
      </c>
    </row>
    <row r="27" spans="1:16" ht="15.75" thickBot="1" x14ac:dyDescent="0.3">
      <c r="A27" s="146">
        <v>4</v>
      </c>
      <c r="B27" s="125" t="s">
        <v>130</v>
      </c>
      <c r="C27" s="126">
        <v>1965</v>
      </c>
      <c r="D27" s="126"/>
      <c r="E27" s="127">
        <v>88.6</v>
      </c>
      <c r="F27" s="126">
        <v>95</v>
      </c>
      <c r="G27" s="128">
        <v>24</v>
      </c>
      <c r="H27" s="126" t="s">
        <v>128</v>
      </c>
      <c r="I27" s="126"/>
      <c r="J27" s="126"/>
      <c r="K27" s="129">
        <v>28</v>
      </c>
      <c r="L27" s="126">
        <f>K27*1.5</f>
        <v>42</v>
      </c>
      <c r="M27" s="173">
        <v>1</v>
      </c>
      <c r="N27" s="126"/>
      <c r="O27" s="126">
        <v>30</v>
      </c>
      <c r="P27" s="130" t="s">
        <v>72</v>
      </c>
    </row>
    <row r="28" spans="1:16" x14ac:dyDescent="0.25">
      <c r="A28" s="277" t="s">
        <v>52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</row>
    <row r="29" spans="1:16" ht="24.75" thickBot="1" x14ac:dyDescent="0.3">
      <c r="A29" s="180" t="s">
        <v>98</v>
      </c>
      <c r="B29" s="131" t="s">
        <v>8</v>
      </c>
      <c r="C29" s="131" t="s">
        <v>9</v>
      </c>
      <c r="D29" s="131" t="s">
        <v>10</v>
      </c>
      <c r="E29" s="131" t="s">
        <v>11</v>
      </c>
      <c r="F29" s="131" t="s">
        <v>12</v>
      </c>
      <c r="G29" s="131" t="s">
        <v>13</v>
      </c>
      <c r="H29" s="131" t="s">
        <v>14</v>
      </c>
      <c r="I29" s="131" t="s">
        <v>35</v>
      </c>
      <c r="J29" s="131" t="s">
        <v>36</v>
      </c>
      <c r="K29" s="131" t="s">
        <v>60</v>
      </c>
      <c r="L29" s="131" t="s">
        <v>20</v>
      </c>
      <c r="M29" s="131" t="s">
        <v>25</v>
      </c>
      <c r="N29" s="131" t="s">
        <v>10</v>
      </c>
      <c r="O29" s="131" t="s">
        <v>22</v>
      </c>
      <c r="P29" s="131" t="s">
        <v>23</v>
      </c>
    </row>
    <row r="30" spans="1:16" ht="15.75" thickBot="1" x14ac:dyDescent="0.3">
      <c r="A30" s="146">
        <v>1</v>
      </c>
      <c r="B30" s="125" t="s">
        <v>85</v>
      </c>
      <c r="C30" s="126">
        <v>1991</v>
      </c>
      <c r="D30" s="126"/>
      <c r="E30" s="127">
        <v>64.8</v>
      </c>
      <c r="F30" s="126">
        <v>73</v>
      </c>
      <c r="G30" s="128">
        <v>32</v>
      </c>
      <c r="H30" s="126" t="s">
        <v>86</v>
      </c>
      <c r="I30" s="129">
        <v>50</v>
      </c>
      <c r="J30" s="126"/>
      <c r="K30" s="126"/>
      <c r="L30" s="126">
        <f>I30*2</f>
        <v>100</v>
      </c>
      <c r="M30" s="173">
        <v>1</v>
      </c>
      <c r="N30" s="126"/>
      <c r="O30" s="126">
        <v>30</v>
      </c>
      <c r="P30" s="130" t="s">
        <v>87</v>
      </c>
    </row>
    <row r="31" spans="1:16" ht="15.75" thickBot="1" x14ac:dyDescent="0.3">
      <c r="A31" s="146">
        <v>2</v>
      </c>
      <c r="B31" s="125" t="s">
        <v>139</v>
      </c>
      <c r="C31" s="126">
        <v>1978</v>
      </c>
      <c r="D31" s="126"/>
      <c r="E31" s="127">
        <v>77.5</v>
      </c>
      <c r="F31" s="126" t="s">
        <v>260</v>
      </c>
      <c r="G31" s="128">
        <v>16</v>
      </c>
      <c r="H31" s="126" t="s">
        <v>137</v>
      </c>
      <c r="I31" s="129">
        <v>75</v>
      </c>
      <c r="J31" s="126"/>
      <c r="K31" s="126"/>
      <c r="L31" s="126">
        <f>I31*0.8</f>
        <v>60</v>
      </c>
      <c r="M31" s="173">
        <v>1</v>
      </c>
      <c r="N31" s="126"/>
      <c r="O31" s="126">
        <v>30</v>
      </c>
      <c r="P31" s="130" t="s">
        <v>135</v>
      </c>
    </row>
    <row r="32" spans="1:16" x14ac:dyDescent="0.25">
      <c r="A32" s="181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</row>
    <row r="33" spans="1:16" x14ac:dyDescent="0.25">
      <c r="A33" s="278" t="s">
        <v>91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</row>
    <row r="34" spans="1:16" ht="24.75" thickBot="1" x14ac:dyDescent="0.3">
      <c r="A34" s="180" t="s">
        <v>98</v>
      </c>
      <c r="B34" s="103" t="s">
        <v>8</v>
      </c>
      <c r="C34" s="103" t="s">
        <v>9</v>
      </c>
      <c r="D34" s="103" t="s">
        <v>10</v>
      </c>
      <c r="E34" s="103" t="s">
        <v>11</v>
      </c>
      <c r="F34" s="103" t="s">
        <v>12</v>
      </c>
      <c r="G34" s="103" t="s">
        <v>13</v>
      </c>
      <c r="H34" s="103" t="s">
        <v>14</v>
      </c>
      <c r="I34" s="131" t="s">
        <v>35</v>
      </c>
      <c r="J34" s="131" t="s">
        <v>36</v>
      </c>
      <c r="K34" s="131" t="s">
        <v>60</v>
      </c>
      <c r="L34" s="103" t="s">
        <v>20</v>
      </c>
      <c r="M34" s="103" t="s">
        <v>25</v>
      </c>
      <c r="N34" s="103" t="s">
        <v>10</v>
      </c>
      <c r="O34" s="103" t="s">
        <v>22</v>
      </c>
      <c r="P34" s="103" t="s">
        <v>23</v>
      </c>
    </row>
    <row r="35" spans="1:16" ht="15.75" thickBot="1" x14ac:dyDescent="0.3">
      <c r="A35" s="146">
        <v>1</v>
      </c>
      <c r="B35" s="125" t="s">
        <v>314</v>
      </c>
      <c r="C35" s="126">
        <v>1953</v>
      </c>
      <c r="D35" s="126"/>
      <c r="E35" s="127">
        <v>109.6</v>
      </c>
      <c r="F35" s="126" t="s">
        <v>62</v>
      </c>
      <c r="G35" s="128">
        <v>36</v>
      </c>
      <c r="H35" s="126" t="s">
        <v>313</v>
      </c>
      <c r="I35" s="126"/>
      <c r="J35" s="126"/>
      <c r="K35" s="129">
        <v>10</v>
      </c>
      <c r="L35" s="126">
        <f>K35*3</f>
        <v>30</v>
      </c>
      <c r="M35" s="173">
        <v>1</v>
      </c>
      <c r="N35" s="126"/>
      <c r="O35" s="126">
        <v>30</v>
      </c>
      <c r="P35" s="130"/>
    </row>
    <row r="36" spans="1:16" x14ac:dyDescent="0.25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</row>
    <row r="37" spans="1:16" x14ac:dyDescent="0.25">
      <c r="A37" s="278" t="s">
        <v>351</v>
      </c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</row>
    <row r="38" spans="1:16" ht="24.75" thickBot="1" x14ac:dyDescent="0.3">
      <c r="A38" s="180" t="s">
        <v>98</v>
      </c>
      <c r="B38" s="103" t="s">
        <v>8</v>
      </c>
      <c r="C38" s="103" t="s">
        <v>9</v>
      </c>
      <c r="D38" s="103" t="s">
        <v>10</v>
      </c>
      <c r="E38" s="103" t="s">
        <v>11</v>
      </c>
      <c r="F38" s="103" t="s">
        <v>12</v>
      </c>
      <c r="G38" s="103" t="s">
        <v>13</v>
      </c>
      <c r="H38" s="103" t="s">
        <v>14</v>
      </c>
      <c r="I38" s="131" t="s">
        <v>35</v>
      </c>
      <c r="J38" s="131" t="s">
        <v>36</v>
      </c>
      <c r="K38" s="131" t="s">
        <v>60</v>
      </c>
      <c r="L38" s="103" t="s">
        <v>20</v>
      </c>
      <c r="M38" s="103" t="s">
        <v>25</v>
      </c>
      <c r="N38" s="103" t="s">
        <v>10</v>
      </c>
      <c r="O38" s="103" t="s">
        <v>22</v>
      </c>
      <c r="P38" s="103" t="s">
        <v>23</v>
      </c>
    </row>
    <row r="39" spans="1:16" ht="15.75" thickBot="1" x14ac:dyDescent="0.3">
      <c r="A39" s="146">
        <v>1</v>
      </c>
      <c r="B39" s="125" t="s">
        <v>349</v>
      </c>
      <c r="C39" s="126">
        <v>2003</v>
      </c>
      <c r="D39" s="126"/>
      <c r="E39" s="127">
        <v>65.099999999999994</v>
      </c>
      <c r="F39" s="126">
        <v>68</v>
      </c>
      <c r="G39" s="128">
        <v>16</v>
      </c>
      <c r="H39" s="126" t="s">
        <v>350</v>
      </c>
      <c r="I39" s="129">
        <v>42</v>
      </c>
      <c r="J39" s="126"/>
      <c r="K39" s="126"/>
      <c r="L39" s="126">
        <f>I39*1</f>
        <v>42</v>
      </c>
      <c r="M39" s="173">
        <v>1</v>
      </c>
      <c r="N39" s="126"/>
      <c r="O39" s="126">
        <v>30</v>
      </c>
      <c r="P39" s="130"/>
    </row>
    <row r="41" spans="1:16" x14ac:dyDescent="0.25">
      <c r="B41" s="166" t="s">
        <v>393</v>
      </c>
      <c r="C41" s="166" t="s">
        <v>394</v>
      </c>
      <c r="D41" s="166"/>
      <c r="E41" s="166"/>
      <c r="F41" s="166"/>
      <c r="G41" s="166"/>
      <c r="H41" s="166"/>
      <c r="I41" s="166"/>
      <c r="J41" s="166"/>
      <c r="K41" s="166" t="s">
        <v>395</v>
      </c>
      <c r="L41" s="166"/>
      <c r="M41" s="166"/>
      <c r="N41" s="166" t="s">
        <v>396</v>
      </c>
      <c r="O41" s="166"/>
      <c r="P41" s="66"/>
    </row>
  </sheetData>
  <mergeCells count="14">
    <mergeCell ref="A37:P37"/>
    <mergeCell ref="A33:P33"/>
    <mergeCell ref="A6:P6"/>
    <mergeCell ref="A28:P28"/>
    <mergeCell ref="A1:B1"/>
    <mergeCell ref="A2:P2"/>
    <mergeCell ref="A3:P3"/>
    <mergeCell ref="A4:P4"/>
    <mergeCell ref="A5:P5"/>
    <mergeCell ref="A17:P17"/>
    <mergeCell ref="A22:P22"/>
    <mergeCell ref="A8:P8"/>
    <mergeCell ref="A10:P10"/>
    <mergeCell ref="A11:P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zoomScale="140" zoomScaleNormal="140" workbookViewId="0">
      <selection activeCell="H24" sqref="H24"/>
    </sheetView>
  </sheetViews>
  <sheetFormatPr defaultRowHeight="15" x14ac:dyDescent="0.25"/>
  <cols>
    <col min="1" max="1" width="4.140625" customWidth="1"/>
    <col min="2" max="2" width="23.5703125" customWidth="1"/>
    <col min="3" max="3" width="8.7109375" customWidth="1"/>
    <col min="4" max="4" width="6.85546875" customWidth="1"/>
    <col min="5" max="5" width="8.140625" customWidth="1"/>
    <col min="6" max="6" width="8.42578125" customWidth="1"/>
    <col min="7" max="7" width="7.7109375" customWidth="1"/>
    <col min="8" max="8" width="16.85546875" customWidth="1"/>
    <col min="10" max="10" width="7.140625" customWidth="1"/>
    <col min="11" max="11" width="8.140625" customWidth="1"/>
    <col min="12" max="12" width="7.140625" customWidth="1"/>
    <col min="14" max="14" width="10" customWidth="1"/>
  </cols>
  <sheetData>
    <row r="1" spans="1:14" ht="15.75" x14ac:dyDescent="0.25">
      <c r="A1" s="263" t="s">
        <v>24</v>
      </c>
      <c r="B1" s="263"/>
      <c r="C1" s="19"/>
      <c r="D1" s="19"/>
      <c r="E1" s="19"/>
      <c r="F1" s="19"/>
      <c r="G1" s="19"/>
      <c r="H1" s="19"/>
      <c r="J1" s="20"/>
      <c r="N1" s="20" t="s">
        <v>0</v>
      </c>
    </row>
    <row r="2" spans="1:14" ht="20.25" x14ac:dyDescent="0.3">
      <c r="A2" s="264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1:14" ht="20.25" x14ac:dyDescent="0.3">
      <c r="A3" s="264" t="s">
        <v>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</row>
    <row r="4" spans="1:14" ht="20.25" x14ac:dyDescent="0.3">
      <c r="A4" s="264" t="s">
        <v>3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</row>
    <row r="5" spans="1:14" ht="20.25" x14ac:dyDescent="0.3">
      <c r="A5" s="265" t="s">
        <v>26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</row>
    <row r="6" spans="1:14" ht="15.75" x14ac:dyDescent="0.25">
      <c r="A6" s="260" t="s">
        <v>4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</row>
    <row r="7" spans="1:14" ht="15.75" x14ac:dyDescent="0.25">
      <c r="A7" s="25"/>
      <c r="B7" s="21"/>
      <c r="C7" s="21"/>
      <c r="D7" s="21"/>
      <c r="E7" s="21"/>
      <c r="F7" s="21"/>
      <c r="G7" s="21"/>
      <c r="H7" s="21"/>
    </row>
    <row r="8" spans="1:14" ht="15.75" x14ac:dyDescent="0.25">
      <c r="A8" s="260" t="s">
        <v>5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</row>
    <row r="9" spans="1:14" ht="23.25" x14ac:dyDescent="0.35">
      <c r="A9" s="25"/>
      <c r="B9" s="22"/>
      <c r="C9" s="23"/>
      <c r="D9" s="23"/>
      <c r="E9" s="23"/>
      <c r="F9" s="23"/>
      <c r="G9" s="23"/>
      <c r="H9" s="23"/>
    </row>
    <row r="10" spans="1:14" ht="15.75" x14ac:dyDescent="0.25">
      <c r="A10" s="270" t="s">
        <v>38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</row>
    <row r="11" spans="1:14" x14ac:dyDescent="0.25">
      <c r="A11" s="278" t="s">
        <v>7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</row>
    <row r="12" spans="1:14" ht="26.25" customHeight="1" thickBot="1" x14ac:dyDescent="0.3">
      <c r="A12" s="180" t="s">
        <v>98</v>
      </c>
      <c r="B12" s="103" t="s">
        <v>8</v>
      </c>
      <c r="C12" s="103" t="s">
        <v>9</v>
      </c>
      <c r="D12" s="103" t="s">
        <v>10</v>
      </c>
      <c r="E12" s="103" t="s">
        <v>11</v>
      </c>
      <c r="F12" s="103" t="s">
        <v>12</v>
      </c>
      <c r="G12" s="103" t="s">
        <v>13</v>
      </c>
      <c r="H12" s="103" t="s">
        <v>14</v>
      </c>
      <c r="I12" s="103" t="s">
        <v>37</v>
      </c>
      <c r="J12" s="103" t="s">
        <v>20</v>
      </c>
      <c r="K12" s="103" t="s">
        <v>25</v>
      </c>
      <c r="L12" s="103" t="s">
        <v>10</v>
      </c>
      <c r="M12" s="103" t="s">
        <v>22</v>
      </c>
      <c r="N12" s="103" t="s">
        <v>23</v>
      </c>
    </row>
    <row r="13" spans="1:14" x14ac:dyDescent="0.25">
      <c r="A13" s="143">
        <v>1</v>
      </c>
      <c r="B13" s="105" t="s">
        <v>286</v>
      </c>
      <c r="C13" s="106">
        <v>1984</v>
      </c>
      <c r="D13" s="106"/>
      <c r="E13" s="107">
        <v>72.2</v>
      </c>
      <c r="F13" s="106">
        <v>73</v>
      </c>
      <c r="G13" s="108">
        <v>24</v>
      </c>
      <c r="H13" s="182" t="s">
        <v>287</v>
      </c>
      <c r="I13" s="160">
        <v>238</v>
      </c>
      <c r="J13" s="106">
        <f>I13*1</f>
        <v>238</v>
      </c>
      <c r="K13" s="106">
        <v>1</v>
      </c>
      <c r="L13" s="106" t="s">
        <v>355</v>
      </c>
      <c r="M13" s="106">
        <v>30</v>
      </c>
      <c r="N13" s="162" t="s">
        <v>135</v>
      </c>
    </row>
    <row r="14" spans="1:14" ht="15.75" thickBot="1" x14ac:dyDescent="0.3">
      <c r="A14" s="144">
        <v>2</v>
      </c>
      <c r="B14" s="112" t="s">
        <v>148</v>
      </c>
      <c r="C14" s="113">
        <v>1999</v>
      </c>
      <c r="D14" s="113"/>
      <c r="E14" s="114">
        <v>72</v>
      </c>
      <c r="F14" s="113">
        <v>73</v>
      </c>
      <c r="G14" s="115">
        <v>24</v>
      </c>
      <c r="H14" s="113" t="s">
        <v>141</v>
      </c>
      <c r="I14" s="116">
        <v>101</v>
      </c>
      <c r="J14" s="113">
        <f>I14*1</f>
        <v>101</v>
      </c>
      <c r="K14" s="113">
        <v>2</v>
      </c>
      <c r="L14" s="113"/>
      <c r="M14" s="113">
        <v>27</v>
      </c>
      <c r="N14" s="164" t="s">
        <v>403</v>
      </c>
    </row>
    <row r="15" spans="1:14" ht="24.75" thickBot="1" x14ac:dyDescent="0.3">
      <c r="A15" s="146">
        <v>3</v>
      </c>
      <c r="B15" s="125" t="s">
        <v>278</v>
      </c>
      <c r="C15" s="126">
        <v>1989</v>
      </c>
      <c r="D15" s="126"/>
      <c r="E15" s="127">
        <v>76.3</v>
      </c>
      <c r="F15" s="126">
        <v>78</v>
      </c>
      <c r="G15" s="128">
        <v>28</v>
      </c>
      <c r="H15" s="183" t="s">
        <v>279</v>
      </c>
      <c r="I15" s="165">
        <v>218</v>
      </c>
      <c r="J15" s="126">
        <f>I15*1.5</f>
        <v>327</v>
      </c>
      <c r="K15" s="126">
        <v>1</v>
      </c>
      <c r="L15" s="126" t="s">
        <v>355</v>
      </c>
      <c r="M15" s="126">
        <v>30</v>
      </c>
      <c r="N15" s="159"/>
    </row>
    <row r="16" spans="1:14" ht="15.75" thickBot="1" x14ac:dyDescent="0.3">
      <c r="A16" s="146">
        <v>4</v>
      </c>
      <c r="B16" s="125" t="s">
        <v>142</v>
      </c>
      <c r="C16" s="126">
        <v>1983</v>
      </c>
      <c r="D16" s="126"/>
      <c r="E16" s="127">
        <v>84.9</v>
      </c>
      <c r="F16" s="126">
        <v>85</v>
      </c>
      <c r="G16" s="128">
        <v>24</v>
      </c>
      <c r="H16" s="126" t="s">
        <v>141</v>
      </c>
      <c r="I16" s="129">
        <v>220</v>
      </c>
      <c r="J16" s="126">
        <f>I16*1</f>
        <v>220</v>
      </c>
      <c r="K16" s="126">
        <v>1</v>
      </c>
      <c r="L16" s="126">
        <v>1</v>
      </c>
      <c r="M16" s="126">
        <v>30</v>
      </c>
      <c r="N16" s="130" t="s">
        <v>403</v>
      </c>
    </row>
    <row r="17" spans="1:14" ht="15.75" thickBot="1" x14ac:dyDescent="0.3">
      <c r="A17" s="146">
        <v>5</v>
      </c>
      <c r="B17" s="125" t="s">
        <v>282</v>
      </c>
      <c r="C17" s="126">
        <v>1986</v>
      </c>
      <c r="D17" s="126"/>
      <c r="E17" s="127">
        <v>131.9</v>
      </c>
      <c r="F17" s="126" t="s">
        <v>62</v>
      </c>
      <c r="G17" s="128">
        <v>28</v>
      </c>
      <c r="H17" s="183" t="s">
        <v>283</v>
      </c>
      <c r="I17" s="165">
        <v>243</v>
      </c>
      <c r="J17" s="126">
        <f>I17*2.5</f>
        <v>607.5</v>
      </c>
      <c r="K17" s="126">
        <v>1</v>
      </c>
      <c r="L17" s="126" t="s">
        <v>355</v>
      </c>
      <c r="M17" s="126">
        <v>30</v>
      </c>
      <c r="N17" s="159"/>
    </row>
    <row r="18" spans="1:14" x14ac:dyDescent="0.25">
      <c r="A18" s="278" t="s">
        <v>153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</row>
    <row r="19" spans="1:14" ht="24.75" thickBot="1" x14ac:dyDescent="0.3">
      <c r="A19" s="180" t="s">
        <v>98</v>
      </c>
      <c r="B19" s="103" t="s">
        <v>8</v>
      </c>
      <c r="C19" s="103" t="s">
        <v>9</v>
      </c>
      <c r="D19" s="103" t="s">
        <v>10</v>
      </c>
      <c r="E19" s="103" t="s">
        <v>11</v>
      </c>
      <c r="F19" s="103" t="s">
        <v>12</v>
      </c>
      <c r="G19" s="103" t="s">
        <v>13</v>
      </c>
      <c r="H19" s="103" t="s">
        <v>14</v>
      </c>
      <c r="I19" s="103" t="s">
        <v>37</v>
      </c>
      <c r="J19" s="103" t="s">
        <v>20</v>
      </c>
      <c r="K19" s="103" t="s">
        <v>25</v>
      </c>
      <c r="L19" s="103" t="s">
        <v>10</v>
      </c>
      <c r="M19" s="103" t="s">
        <v>22</v>
      </c>
      <c r="N19" s="103" t="s">
        <v>23</v>
      </c>
    </row>
    <row r="20" spans="1:14" ht="15.75" thickBot="1" x14ac:dyDescent="0.3">
      <c r="A20" s="146">
        <v>1</v>
      </c>
      <c r="B20" s="125" t="s">
        <v>325</v>
      </c>
      <c r="C20" s="126">
        <v>1986</v>
      </c>
      <c r="D20" s="126"/>
      <c r="E20" s="127">
        <v>54.4</v>
      </c>
      <c r="F20" s="126">
        <v>58</v>
      </c>
      <c r="G20" s="128">
        <v>12</v>
      </c>
      <c r="H20" s="184" t="s">
        <v>90</v>
      </c>
      <c r="I20" s="165">
        <v>310</v>
      </c>
      <c r="J20" s="126">
        <f>I20*0.5</f>
        <v>155</v>
      </c>
      <c r="K20" s="126">
        <v>1</v>
      </c>
      <c r="L20" s="126">
        <v>1</v>
      </c>
      <c r="M20" s="126">
        <v>30</v>
      </c>
      <c r="N20" s="130" t="s">
        <v>401</v>
      </c>
    </row>
    <row r="21" spans="1:14" x14ac:dyDescent="0.25">
      <c r="A21" s="143">
        <v>2</v>
      </c>
      <c r="B21" s="105" t="s">
        <v>315</v>
      </c>
      <c r="C21" s="106">
        <v>1992</v>
      </c>
      <c r="D21" s="106"/>
      <c r="E21" s="107">
        <v>60.4</v>
      </c>
      <c r="F21" s="106">
        <v>63</v>
      </c>
      <c r="G21" s="108">
        <v>20</v>
      </c>
      <c r="H21" s="106" t="s">
        <v>313</v>
      </c>
      <c r="I21" s="160">
        <v>197</v>
      </c>
      <c r="J21" s="106">
        <f>I21*1.5</f>
        <v>295.5</v>
      </c>
      <c r="K21" s="106">
        <v>1</v>
      </c>
      <c r="L21" s="106" t="s">
        <v>355</v>
      </c>
      <c r="M21" s="106">
        <v>30</v>
      </c>
      <c r="N21" s="110"/>
    </row>
    <row r="22" spans="1:14" x14ac:dyDescent="0.25">
      <c r="A22" s="148">
        <v>3</v>
      </c>
      <c r="B22" s="133" t="s">
        <v>281</v>
      </c>
      <c r="C22" s="134">
        <v>1983</v>
      </c>
      <c r="D22" s="134"/>
      <c r="E22" s="185">
        <v>60.8</v>
      </c>
      <c r="F22" s="134">
        <v>63</v>
      </c>
      <c r="G22" s="135">
        <v>12</v>
      </c>
      <c r="H22" s="134" t="s">
        <v>103</v>
      </c>
      <c r="I22" s="186">
        <v>263</v>
      </c>
      <c r="J22" s="134">
        <f>I22*0.5</f>
        <v>131.5</v>
      </c>
      <c r="K22" s="134">
        <v>2</v>
      </c>
      <c r="L22" s="134">
        <v>1</v>
      </c>
      <c r="M22" s="134">
        <v>30</v>
      </c>
      <c r="N22" s="123" t="s">
        <v>402</v>
      </c>
    </row>
    <row r="23" spans="1:14" ht="15.75" thickBot="1" x14ac:dyDescent="0.3">
      <c r="A23" s="144">
        <v>4</v>
      </c>
      <c r="B23" s="112" t="s">
        <v>154</v>
      </c>
      <c r="C23" s="113">
        <v>2004</v>
      </c>
      <c r="D23" s="113"/>
      <c r="E23" s="114">
        <v>59</v>
      </c>
      <c r="F23" s="113">
        <v>63</v>
      </c>
      <c r="G23" s="115">
        <v>12</v>
      </c>
      <c r="H23" s="113" t="s">
        <v>141</v>
      </c>
      <c r="I23" s="116">
        <v>250</v>
      </c>
      <c r="J23" s="113">
        <f>I23*0.5</f>
        <v>125</v>
      </c>
      <c r="K23" s="113">
        <v>3</v>
      </c>
      <c r="L23" s="113">
        <v>1</v>
      </c>
      <c r="M23" s="113">
        <v>30</v>
      </c>
      <c r="N23" s="117" t="s">
        <v>403</v>
      </c>
    </row>
    <row r="24" spans="1:14" ht="15.75" thickBot="1" x14ac:dyDescent="0.3">
      <c r="A24" s="146">
        <v>5</v>
      </c>
      <c r="B24" s="125" t="s">
        <v>337</v>
      </c>
      <c r="C24" s="126">
        <v>1986</v>
      </c>
      <c r="D24" s="126"/>
      <c r="E24" s="127">
        <v>70.5</v>
      </c>
      <c r="F24" s="126">
        <v>73</v>
      </c>
      <c r="G24" s="128">
        <v>12</v>
      </c>
      <c r="H24" s="126" t="s">
        <v>408</v>
      </c>
      <c r="I24" s="165">
        <v>264</v>
      </c>
      <c r="J24" s="126">
        <f>I24*0.5</f>
        <v>132</v>
      </c>
      <c r="K24" s="126">
        <v>1</v>
      </c>
      <c r="L24" s="126">
        <v>1</v>
      </c>
      <c r="M24" s="126">
        <v>30</v>
      </c>
      <c r="N24" s="130" t="s">
        <v>404</v>
      </c>
    </row>
    <row r="25" spans="1:14" x14ac:dyDescent="0.25">
      <c r="A25" s="278" t="s">
        <v>88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</row>
    <row r="26" spans="1:14" ht="24.75" thickBot="1" x14ac:dyDescent="0.3">
      <c r="A26" s="180" t="s">
        <v>98</v>
      </c>
      <c r="B26" s="103" t="s">
        <v>8</v>
      </c>
      <c r="C26" s="103" t="s">
        <v>9</v>
      </c>
      <c r="D26" s="103" t="s">
        <v>10</v>
      </c>
      <c r="E26" s="103" t="s">
        <v>11</v>
      </c>
      <c r="F26" s="103" t="s">
        <v>12</v>
      </c>
      <c r="G26" s="103" t="s">
        <v>13</v>
      </c>
      <c r="H26" s="103" t="s">
        <v>14</v>
      </c>
      <c r="I26" s="103" t="s">
        <v>37</v>
      </c>
      <c r="J26" s="103" t="s">
        <v>20</v>
      </c>
      <c r="K26" s="103" t="s">
        <v>25</v>
      </c>
      <c r="L26" s="103" t="s">
        <v>10</v>
      </c>
      <c r="M26" s="103" t="s">
        <v>22</v>
      </c>
      <c r="N26" s="103" t="s">
        <v>23</v>
      </c>
    </row>
    <row r="27" spans="1:14" ht="15.75" thickBot="1" x14ac:dyDescent="0.3">
      <c r="A27" s="146">
        <v>1</v>
      </c>
      <c r="B27" s="125" t="s">
        <v>89</v>
      </c>
      <c r="C27" s="126">
        <v>1965</v>
      </c>
      <c r="D27" s="126"/>
      <c r="E27" s="127">
        <v>62</v>
      </c>
      <c r="F27" s="126"/>
      <c r="G27" s="128">
        <v>16</v>
      </c>
      <c r="H27" s="126" t="s">
        <v>90</v>
      </c>
      <c r="I27" s="165">
        <v>240</v>
      </c>
      <c r="J27" s="126">
        <f>I27*1</f>
        <v>240</v>
      </c>
      <c r="K27" s="126">
        <v>1</v>
      </c>
      <c r="L27" s="126" t="s">
        <v>355</v>
      </c>
      <c r="M27" s="126">
        <v>30</v>
      </c>
      <c r="N27" s="130" t="s">
        <v>401</v>
      </c>
    </row>
    <row r="28" spans="1:14" x14ac:dyDescent="0.25">
      <c r="A28" s="278" t="s">
        <v>110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</row>
    <row r="29" spans="1:14" ht="24.75" thickBot="1" x14ac:dyDescent="0.3">
      <c r="A29" s="180" t="s">
        <v>98</v>
      </c>
      <c r="B29" s="103" t="s">
        <v>8</v>
      </c>
      <c r="C29" s="103" t="s">
        <v>9</v>
      </c>
      <c r="D29" s="103" t="s">
        <v>10</v>
      </c>
      <c r="E29" s="103" t="s">
        <v>11</v>
      </c>
      <c r="F29" s="103" t="s">
        <v>12</v>
      </c>
      <c r="G29" s="103" t="s">
        <v>13</v>
      </c>
      <c r="H29" s="103" t="s">
        <v>14</v>
      </c>
      <c r="I29" s="103" t="s">
        <v>37</v>
      </c>
      <c r="J29" s="103" t="s">
        <v>20</v>
      </c>
      <c r="K29" s="103" t="s">
        <v>25</v>
      </c>
      <c r="L29" s="103" t="s">
        <v>10</v>
      </c>
      <c r="M29" s="103" t="s">
        <v>22</v>
      </c>
      <c r="N29" s="103" t="s">
        <v>23</v>
      </c>
    </row>
    <row r="30" spans="1:14" ht="15.75" thickBot="1" x14ac:dyDescent="0.3">
      <c r="A30" s="146">
        <v>1</v>
      </c>
      <c r="B30" s="125" t="s">
        <v>140</v>
      </c>
      <c r="C30" s="126">
        <v>2010</v>
      </c>
      <c r="D30" s="126"/>
      <c r="E30" s="127">
        <v>51.8</v>
      </c>
      <c r="F30" s="126"/>
      <c r="G30" s="128">
        <v>8</v>
      </c>
      <c r="H30" s="126" t="s">
        <v>141</v>
      </c>
      <c r="I30" s="129">
        <v>281</v>
      </c>
      <c r="J30" s="126">
        <f>I30*0.8</f>
        <v>224.8</v>
      </c>
      <c r="K30" s="126">
        <v>1</v>
      </c>
      <c r="L30" s="126" t="s">
        <v>358</v>
      </c>
      <c r="M30" s="126">
        <v>30</v>
      </c>
      <c r="N30" s="130" t="s">
        <v>403</v>
      </c>
    </row>
    <row r="31" spans="1:14" x14ac:dyDescent="0.25">
      <c r="A31" s="278" t="s">
        <v>105</v>
      </c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</row>
    <row r="32" spans="1:14" ht="24.75" thickBot="1" x14ac:dyDescent="0.3">
      <c r="A32" s="180" t="s">
        <v>98</v>
      </c>
      <c r="B32" s="103" t="s">
        <v>8</v>
      </c>
      <c r="C32" s="103" t="s">
        <v>9</v>
      </c>
      <c r="D32" s="103" t="s">
        <v>10</v>
      </c>
      <c r="E32" s="103" t="s">
        <v>11</v>
      </c>
      <c r="F32" s="103" t="s">
        <v>12</v>
      </c>
      <c r="G32" s="103" t="s">
        <v>13</v>
      </c>
      <c r="H32" s="103" t="s">
        <v>14</v>
      </c>
      <c r="I32" s="103" t="s">
        <v>37</v>
      </c>
      <c r="J32" s="103" t="s">
        <v>20</v>
      </c>
      <c r="K32" s="103" t="s">
        <v>25</v>
      </c>
      <c r="L32" s="103" t="s">
        <v>10</v>
      </c>
      <c r="M32" s="103" t="s">
        <v>22</v>
      </c>
      <c r="N32" s="103" t="s">
        <v>23</v>
      </c>
    </row>
    <row r="33" spans="1:14" ht="15.75" thickBot="1" x14ac:dyDescent="0.3">
      <c r="A33" s="146">
        <v>1</v>
      </c>
      <c r="B33" s="125" t="s">
        <v>127</v>
      </c>
      <c r="C33" s="126">
        <v>2009</v>
      </c>
      <c r="D33" s="126"/>
      <c r="E33" s="127">
        <v>57.7</v>
      </c>
      <c r="F33" s="126">
        <v>58</v>
      </c>
      <c r="G33" s="128">
        <v>16</v>
      </c>
      <c r="H33" s="126" t="s">
        <v>128</v>
      </c>
      <c r="I33" s="165">
        <v>253</v>
      </c>
      <c r="J33" s="126">
        <f>I33*1</f>
        <v>253</v>
      </c>
      <c r="K33" s="126">
        <v>1</v>
      </c>
      <c r="L33" s="126">
        <v>1</v>
      </c>
      <c r="M33" s="126">
        <v>30</v>
      </c>
      <c r="N33" s="130"/>
    </row>
    <row r="34" spans="1:14" x14ac:dyDescent="0.25">
      <c r="A34" s="143">
        <v>2</v>
      </c>
      <c r="B34" s="105" t="s">
        <v>158</v>
      </c>
      <c r="C34" s="106">
        <v>2008</v>
      </c>
      <c r="D34" s="106"/>
      <c r="E34" s="107">
        <v>42</v>
      </c>
      <c r="F34" s="106">
        <v>58</v>
      </c>
      <c r="G34" s="108">
        <v>8</v>
      </c>
      <c r="H34" s="106" t="s">
        <v>141</v>
      </c>
      <c r="I34" s="109">
        <v>268</v>
      </c>
      <c r="J34" s="106">
        <f>I34*0.5</f>
        <v>134</v>
      </c>
      <c r="K34" s="106">
        <v>2</v>
      </c>
      <c r="L34" s="106" t="s">
        <v>358</v>
      </c>
      <c r="M34" s="106">
        <v>27</v>
      </c>
      <c r="N34" s="110" t="s">
        <v>403</v>
      </c>
    </row>
    <row r="35" spans="1:14" ht="15.75" thickBot="1" x14ac:dyDescent="0.3">
      <c r="A35" s="144">
        <v>3</v>
      </c>
      <c r="B35" s="112" t="s">
        <v>144</v>
      </c>
      <c r="C35" s="113">
        <v>2009</v>
      </c>
      <c r="D35" s="113"/>
      <c r="E35" s="114">
        <v>50.9</v>
      </c>
      <c r="F35" s="113">
        <v>58</v>
      </c>
      <c r="G35" s="115">
        <v>8</v>
      </c>
      <c r="H35" s="113" t="s">
        <v>141</v>
      </c>
      <c r="I35" s="116">
        <v>221</v>
      </c>
      <c r="J35" s="113">
        <f>I35*0.5</f>
        <v>110.5</v>
      </c>
      <c r="K35" s="113">
        <v>3</v>
      </c>
      <c r="L35" s="113" t="s">
        <v>358</v>
      </c>
      <c r="M35" s="113">
        <v>25</v>
      </c>
      <c r="N35" s="117" t="s">
        <v>403</v>
      </c>
    </row>
    <row r="36" spans="1:14" x14ac:dyDescent="0.25">
      <c r="A36" s="143">
        <v>4</v>
      </c>
      <c r="B36" s="105" t="s">
        <v>275</v>
      </c>
      <c r="C36" s="106">
        <v>2006</v>
      </c>
      <c r="D36" s="106"/>
      <c r="E36" s="107">
        <v>58.6</v>
      </c>
      <c r="F36" s="106">
        <v>63</v>
      </c>
      <c r="G36" s="108">
        <v>16</v>
      </c>
      <c r="H36" s="106" t="s">
        <v>175</v>
      </c>
      <c r="I36" s="160">
        <v>225</v>
      </c>
      <c r="J36" s="106">
        <f>I36*1</f>
        <v>225</v>
      </c>
      <c r="K36" s="106">
        <v>1</v>
      </c>
      <c r="L36" s="106">
        <v>1</v>
      </c>
      <c r="M36" s="106">
        <v>30</v>
      </c>
      <c r="N36" s="110"/>
    </row>
    <row r="37" spans="1:14" ht="15.75" thickBot="1" x14ac:dyDescent="0.3">
      <c r="A37" s="144">
        <v>5</v>
      </c>
      <c r="B37" s="112" t="s">
        <v>276</v>
      </c>
      <c r="C37" s="113">
        <v>2005</v>
      </c>
      <c r="D37" s="113"/>
      <c r="E37" s="114">
        <v>62</v>
      </c>
      <c r="F37" s="113">
        <v>63</v>
      </c>
      <c r="G37" s="115">
        <v>16</v>
      </c>
      <c r="H37" s="113" t="s">
        <v>175</v>
      </c>
      <c r="I37" s="163">
        <v>215</v>
      </c>
      <c r="J37" s="113">
        <f>I37*1</f>
        <v>215</v>
      </c>
      <c r="K37" s="113">
        <v>2</v>
      </c>
      <c r="L37" s="113">
        <v>1</v>
      </c>
      <c r="M37" s="113">
        <v>27</v>
      </c>
      <c r="N37" s="117"/>
    </row>
    <row r="38" spans="1:14" ht="15.75" thickBot="1" x14ac:dyDescent="0.3">
      <c r="A38" s="146">
        <v>6</v>
      </c>
      <c r="B38" s="125" t="s">
        <v>143</v>
      </c>
      <c r="C38" s="126">
        <v>2006</v>
      </c>
      <c r="D38" s="126"/>
      <c r="E38" s="127">
        <v>77.900000000000006</v>
      </c>
      <c r="F38" s="126">
        <v>73</v>
      </c>
      <c r="G38" s="128">
        <v>16</v>
      </c>
      <c r="H38" s="126" t="s">
        <v>141</v>
      </c>
      <c r="I38" s="129">
        <v>214</v>
      </c>
      <c r="J38" s="126">
        <f t="shared" ref="J38:J39" si="0">I38*1</f>
        <v>214</v>
      </c>
      <c r="K38" s="126">
        <v>1</v>
      </c>
      <c r="L38" s="126">
        <v>2</v>
      </c>
      <c r="M38" s="126">
        <v>30</v>
      </c>
      <c r="N38" s="130" t="s">
        <v>403</v>
      </c>
    </row>
    <row r="39" spans="1:14" ht="15.75" thickBot="1" x14ac:dyDescent="0.3">
      <c r="A39" s="146">
        <v>7</v>
      </c>
      <c r="B39" s="125" t="s">
        <v>147</v>
      </c>
      <c r="C39" s="126">
        <v>2007</v>
      </c>
      <c r="D39" s="126"/>
      <c r="E39" s="127">
        <v>84.9</v>
      </c>
      <c r="F39" s="126">
        <v>85</v>
      </c>
      <c r="G39" s="128">
        <v>16</v>
      </c>
      <c r="H39" s="126" t="s">
        <v>141</v>
      </c>
      <c r="I39" s="129">
        <v>305</v>
      </c>
      <c r="J39" s="126">
        <f t="shared" si="0"/>
        <v>305</v>
      </c>
      <c r="K39" s="126">
        <v>1</v>
      </c>
      <c r="L39" s="126">
        <v>1</v>
      </c>
      <c r="M39" s="126">
        <v>30</v>
      </c>
      <c r="N39" s="130" t="s">
        <v>403</v>
      </c>
    </row>
    <row r="40" spans="1:14" ht="15.75" thickBot="1" x14ac:dyDescent="0.3">
      <c r="A40" s="146">
        <v>8</v>
      </c>
      <c r="B40" s="125" t="s">
        <v>273</v>
      </c>
      <c r="C40" s="126">
        <v>2008</v>
      </c>
      <c r="D40" s="126"/>
      <c r="E40" s="127">
        <v>92.44</v>
      </c>
      <c r="F40" s="126">
        <v>95</v>
      </c>
      <c r="G40" s="128">
        <v>12</v>
      </c>
      <c r="H40" s="126" t="s">
        <v>175</v>
      </c>
      <c r="I40" s="165">
        <v>125</v>
      </c>
      <c r="J40" s="126">
        <f>I40*0.8</f>
        <v>100</v>
      </c>
      <c r="K40" s="126">
        <v>1</v>
      </c>
      <c r="L40" s="126"/>
      <c r="M40" s="126">
        <v>30</v>
      </c>
      <c r="N40" s="130"/>
    </row>
    <row r="41" spans="1:14" x14ac:dyDescent="0.25">
      <c r="A41" s="278" t="s">
        <v>145</v>
      </c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</row>
    <row r="42" spans="1:14" ht="24.75" thickBot="1" x14ac:dyDescent="0.3">
      <c r="A42" s="180" t="s">
        <v>98</v>
      </c>
      <c r="B42" s="103" t="s">
        <v>8</v>
      </c>
      <c r="C42" s="103" t="s">
        <v>9</v>
      </c>
      <c r="D42" s="103" t="s">
        <v>10</v>
      </c>
      <c r="E42" s="103" t="s">
        <v>11</v>
      </c>
      <c r="F42" s="103" t="s">
        <v>12</v>
      </c>
      <c r="G42" s="103" t="s">
        <v>13</v>
      </c>
      <c r="H42" s="103" t="s">
        <v>14</v>
      </c>
      <c r="I42" s="103" t="s">
        <v>37</v>
      </c>
      <c r="J42" s="103" t="s">
        <v>20</v>
      </c>
      <c r="K42" s="103" t="s">
        <v>25</v>
      </c>
      <c r="L42" s="103" t="s">
        <v>10</v>
      </c>
      <c r="M42" s="103" t="s">
        <v>22</v>
      </c>
      <c r="N42" s="103" t="s">
        <v>23</v>
      </c>
    </row>
    <row r="43" spans="1:14" x14ac:dyDescent="0.25">
      <c r="A43" s="143">
        <v>1</v>
      </c>
      <c r="B43" s="105" t="s">
        <v>295</v>
      </c>
      <c r="C43" s="106">
        <v>2013</v>
      </c>
      <c r="D43" s="106"/>
      <c r="E43" s="108">
        <v>26.8</v>
      </c>
      <c r="F43" s="106">
        <v>36</v>
      </c>
      <c r="G43" s="108">
        <v>6</v>
      </c>
      <c r="H43" s="106" t="s">
        <v>103</v>
      </c>
      <c r="I43" s="160">
        <v>295</v>
      </c>
      <c r="J43" s="106">
        <f>I43*0.8</f>
        <v>236</v>
      </c>
      <c r="K43" s="106">
        <v>1</v>
      </c>
      <c r="L43" s="106" t="s">
        <v>358</v>
      </c>
      <c r="M43" s="106">
        <v>30</v>
      </c>
      <c r="N43" s="110" t="s">
        <v>402</v>
      </c>
    </row>
    <row r="44" spans="1:14" ht="15.75" thickBot="1" x14ac:dyDescent="0.3">
      <c r="A44" s="144">
        <v>2</v>
      </c>
      <c r="B44" s="112" t="s">
        <v>157</v>
      </c>
      <c r="C44" s="113">
        <v>2012</v>
      </c>
      <c r="D44" s="113"/>
      <c r="E44" s="115">
        <v>34</v>
      </c>
      <c r="F44" s="113">
        <v>36</v>
      </c>
      <c r="G44" s="115">
        <v>4</v>
      </c>
      <c r="H44" s="113" t="s">
        <v>141</v>
      </c>
      <c r="I44" s="116">
        <v>337</v>
      </c>
      <c r="J44" s="113">
        <f>I44*0.6</f>
        <v>202.2</v>
      </c>
      <c r="K44" s="113">
        <v>2</v>
      </c>
      <c r="L44" s="113"/>
      <c r="M44" s="113">
        <v>27</v>
      </c>
      <c r="N44" s="117" t="s">
        <v>403</v>
      </c>
    </row>
    <row r="45" spans="1:14" ht="15.75" thickBot="1" x14ac:dyDescent="0.3">
      <c r="A45" s="146">
        <v>3</v>
      </c>
      <c r="B45" s="125" t="s">
        <v>271</v>
      </c>
      <c r="C45" s="126">
        <v>2010</v>
      </c>
      <c r="D45" s="126"/>
      <c r="E45" s="128">
        <v>49.66</v>
      </c>
      <c r="F45" s="126">
        <v>53</v>
      </c>
      <c r="G45" s="128">
        <v>8</v>
      </c>
      <c r="H45" s="126" t="s">
        <v>175</v>
      </c>
      <c r="I45" s="165">
        <v>320</v>
      </c>
      <c r="J45" s="126">
        <f>I45*1</f>
        <v>320</v>
      </c>
      <c r="K45" s="126">
        <v>1</v>
      </c>
      <c r="L45" s="126" t="s">
        <v>358</v>
      </c>
      <c r="M45" s="126">
        <v>30</v>
      </c>
      <c r="N45" s="130"/>
    </row>
    <row r="46" spans="1:14" ht="15.75" thickBot="1" x14ac:dyDescent="0.3">
      <c r="A46" s="146">
        <v>4</v>
      </c>
      <c r="B46" s="125" t="s">
        <v>274</v>
      </c>
      <c r="C46" s="126">
        <v>2011</v>
      </c>
      <c r="D46" s="126"/>
      <c r="E46" s="128">
        <v>63</v>
      </c>
      <c r="F46" s="126">
        <v>63</v>
      </c>
      <c r="G46" s="128">
        <v>6</v>
      </c>
      <c r="H46" s="126" t="s">
        <v>175</v>
      </c>
      <c r="I46" s="165">
        <v>268</v>
      </c>
      <c r="J46" s="126">
        <f>I46*0.8</f>
        <v>214.4</v>
      </c>
      <c r="K46" s="126">
        <v>1</v>
      </c>
      <c r="L46" s="126" t="s">
        <v>358</v>
      </c>
      <c r="M46" s="126">
        <v>30</v>
      </c>
      <c r="N46" s="130"/>
    </row>
    <row r="47" spans="1:14" x14ac:dyDescent="0.25">
      <c r="A47" s="143">
        <v>5</v>
      </c>
      <c r="B47" s="105" t="s">
        <v>267</v>
      </c>
      <c r="C47" s="106">
        <v>2009</v>
      </c>
      <c r="D47" s="106"/>
      <c r="E47" s="108">
        <v>79.599999999999994</v>
      </c>
      <c r="F47" s="106" t="s">
        <v>343</v>
      </c>
      <c r="G47" s="108">
        <v>8</v>
      </c>
      <c r="H47" s="106" t="s">
        <v>141</v>
      </c>
      <c r="I47" s="109">
        <v>237</v>
      </c>
      <c r="J47" s="106">
        <f>I47*1</f>
        <v>237</v>
      </c>
      <c r="K47" s="106">
        <v>1</v>
      </c>
      <c r="L47" s="106" t="s">
        <v>358</v>
      </c>
      <c r="M47" s="106">
        <v>30</v>
      </c>
      <c r="N47" s="110" t="s">
        <v>403</v>
      </c>
    </row>
    <row r="48" spans="1:14" ht="15.75" thickBot="1" x14ac:dyDescent="0.3">
      <c r="A48" s="144">
        <v>6</v>
      </c>
      <c r="B48" s="112" t="s">
        <v>149</v>
      </c>
      <c r="C48" s="113">
        <v>2010</v>
      </c>
      <c r="D48" s="113"/>
      <c r="E48" s="115">
        <v>71.3</v>
      </c>
      <c r="F48" s="113" t="s">
        <v>343</v>
      </c>
      <c r="G48" s="115">
        <v>6</v>
      </c>
      <c r="H48" s="113" t="s">
        <v>141</v>
      </c>
      <c r="I48" s="116">
        <v>214</v>
      </c>
      <c r="J48" s="113">
        <f>I48*0.8</f>
        <v>171.20000000000002</v>
      </c>
      <c r="K48" s="113">
        <v>2</v>
      </c>
      <c r="L48" s="113" t="s">
        <v>360</v>
      </c>
      <c r="M48" s="113">
        <v>27</v>
      </c>
      <c r="N48" s="117" t="s">
        <v>403</v>
      </c>
    </row>
    <row r="49" spans="1:14" x14ac:dyDescent="0.25">
      <c r="A49" s="278" t="s">
        <v>159</v>
      </c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</row>
    <row r="50" spans="1:14" ht="24.75" thickBot="1" x14ac:dyDescent="0.3">
      <c r="A50" s="180" t="s">
        <v>98</v>
      </c>
      <c r="B50" s="103" t="s">
        <v>8</v>
      </c>
      <c r="C50" s="103" t="s">
        <v>9</v>
      </c>
      <c r="D50" s="103" t="s">
        <v>10</v>
      </c>
      <c r="E50" s="103" t="s">
        <v>11</v>
      </c>
      <c r="F50" s="103" t="s">
        <v>12</v>
      </c>
      <c r="G50" s="103" t="s">
        <v>13</v>
      </c>
      <c r="H50" s="103" t="s">
        <v>14</v>
      </c>
      <c r="I50" s="103" t="s">
        <v>37</v>
      </c>
      <c r="J50" s="103" t="s">
        <v>20</v>
      </c>
      <c r="K50" s="103" t="s">
        <v>25</v>
      </c>
      <c r="L50" s="103" t="s">
        <v>10</v>
      </c>
      <c r="M50" s="103" t="s">
        <v>22</v>
      </c>
      <c r="N50" s="103" t="s">
        <v>23</v>
      </c>
    </row>
    <row r="51" spans="1:14" ht="15.75" thickBot="1" x14ac:dyDescent="0.3">
      <c r="A51" s="146">
        <v>1</v>
      </c>
      <c r="B51" s="125" t="s">
        <v>160</v>
      </c>
      <c r="C51" s="126">
        <v>2010</v>
      </c>
      <c r="D51" s="126"/>
      <c r="E51" s="127">
        <v>49.5</v>
      </c>
      <c r="F51" s="126">
        <v>53</v>
      </c>
      <c r="G51" s="128">
        <v>8</v>
      </c>
      <c r="H51" s="126" t="s">
        <v>141</v>
      </c>
      <c r="I51" s="129">
        <v>279</v>
      </c>
      <c r="J51" s="126">
        <f>I51*1</f>
        <v>279</v>
      </c>
      <c r="K51" s="126">
        <v>1</v>
      </c>
      <c r="L51" s="126" t="s">
        <v>358</v>
      </c>
      <c r="M51" s="126">
        <v>30</v>
      </c>
      <c r="N51" s="130" t="s">
        <v>403</v>
      </c>
    </row>
    <row r="52" spans="1:14" ht="15.75" thickBot="1" x14ac:dyDescent="0.3">
      <c r="A52" s="146">
        <v>2</v>
      </c>
      <c r="B52" s="125" t="s">
        <v>296</v>
      </c>
      <c r="C52" s="126">
        <v>2011</v>
      </c>
      <c r="D52" s="126"/>
      <c r="E52" s="127">
        <v>33.9</v>
      </c>
      <c r="F52" s="126">
        <v>36</v>
      </c>
      <c r="G52" s="128">
        <v>6</v>
      </c>
      <c r="H52" s="126" t="s">
        <v>103</v>
      </c>
      <c r="I52" s="165">
        <v>245</v>
      </c>
      <c r="J52" s="126">
        <f>I52*0.8</f>
        <v>196</v>
      </c>
      <c r="K52" s="126">
        <v>1</v>
      </c>
      <c r="L52" s="147" t="s">
        <v>358</v>
      </c>
      <c r="M52" s="147">
        <v>30</v>
      </c>
      <c r="N52" s="123" t="s">
        <v>402</v>
      </c>
    </row>
    <row r="53" spans="1:14" x14ac:dyDescent="0.25">
      <c r="A53" s="278" t="s">
        <v>178</v>
      </c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</row>
    <row r="54" spans="1:14" ht="24.75" thickBot="1" x14ac:dyDescent="0.3">
      <c r="A54" s="180" t="s">
        <v>98</v>
      </c>
      <c r="B54" s="103" t="s">
        <v>8</v>
      </c>
      <c r="C54" s="103" t="s">
        <v>9</v>
      </c>
      <c r="D54" s="103" t="s">
        <v>10</v>
      </c>
      <c r="E54" s="103" t="s">
        <v>11</v>
      </c>
      <c r="F54" s="103" t="s">
        <v>12</v>
      </c>
      <c r="G54" s="103" t="s">
        <v>13</v>
      </c>
      <c r="H54" s="103" t="s">
        <v>14</v>
      </c>
      <c r="I54" s="103" t="s">
        <v>37</v>
      </c>
      <c r="J54" s="103" t="s">
        <v>20</v>
      </c>
      <c r="K54" s="103" t="s">
        <v>25</v>
      </c>
      <c r="L54" s="103" t="s">
        <v>10</v>
      </c>
      <c r="M54" s="103" t="s">
        <v>22</v>
      </c>
      <c r="N54" s="103" t="s">
        <v>23</v>
      </c>
    </row>
    <row r="55" spans="1:14" ht="15.75" thickBot="1" x14ac:dyDescent="0.3">
      <c r="A55" s="146">
        <v>1</v>
      </c>
      <c r="B55" s="125" t="s">
        <v>300</v>
      </c>
      <c r="C55" s="126">
        <v>1980</v>
      </c>
      <c r="D55" s="126"/>
      <c r="E55" s="126">
        <v>61.7</v>
      </c>
      <c r="F55" s="126">
        <v>63</v>
      </c>
      <c r="G55" s="128">
        <v>12</v>
      </c>
      <c r="H55" s="126" t="s">
        <v>299</v>
      </c>
      <c r="I55" s="165">
        <v>292</v>
      </c>
      <c r="J55" s="126">
        <f>I55*0.8</f>
        <v>233.60000000000002</v>
      </c>
      <c r="K55" s="147">
        <v>1</v>
      </c>
      <c r="L55" s="147">
        <v>1</v>
      </c>
      <c r="M55" s="147">
        <v>30</v>
      </c>
      <c r="N55" s="159"/>
    </row>
    <row r="56" spans="1:14" x14ac:dyDescent="0.25">
      <c r="A56" s="143">
        <v>2</v>
      </c>
      <c r="B56" s="105" t="s">
        <v>301</v>
      </c>
      <c r="C56" s="106">
        <v>1975</v>
      </c>
      <c r="D56" s="106"/>
      <c r="E56" s="106">
        <v>63.7</v>
      </c>
      <c r="F56" s="106">
        <v>68</v>
      </c>
      <c r="G56" s="108">
        <v>12</v>
      </c>
      <c r="H56" s="106" t="s">
        <v>299</v>
      </c>
      <c r="I56" s="109">
        <v>287</v>
      </c>
      <c r="J56" s="106">
        <f>I56*0.8</f>
        <v>229.60000000000002</v>
      </c>
      <c r="K56" s="149">
        <v>1</v>
      </c>
      <c r="L56" s="149">
        <v>1</v>
      </c>
      <c r="M56" s="149">
        <v>30</v>
      </c>
      <c r="N56" s="162"/>
    </row>
    <row r="57" spans="1:14" ht="15.75" thickBot="1" x14ac:dyDescent="0.3">
      <c r="A57" s="144">
        <v>3</v>
      </c>
      <c r="B57" s="112" t="s">
        <v>179</v>
      </c>
      <c r="C57" s="113">
        <v>1976</v>
      </c>
      <c r="D57" s="113"/>
      <c r="E57" s="114">
        <v>67</v>
      </c>
      <c r="F57" s="113">
        <v>68</v>
      </c>
      <c r="G57" s="115">
        <v>8</v>
      </c>
      <c r="H57" s="113" t="s">
        <v>177</v>
      </c>
      <c r="I57" s="116">
        <v>274</v>
      </c>
      <c r="J57" s="113">
        <f>I57*0.5</f>
        <v>137</v>
      </c>
      <c r="K57" s="113">
        <v>2</v>
      </c>
      <c r="L57" s="113"/>
      <c r="M57" s="113">
        <v>27</v>
      </c>
      <c r="N57" s="117" t="s">
        <v>401</v>
      </c>
    </row>
    <row r="58" spans="1:14" x14ac:dyDescent="0.25">
      <c r="A58" s="277" t="s">
        <v>66</v>
      </c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</row>
    <row r="59" spans="1:14" ht="24.75" thickBot="1" x14ac:dyDescent="0.3">
      <c r="A59" s="180" t="s">
        <v>98</v>
      </c>
      <c r="B59" s="131" t="s">
        <v>8</v>
      </c>
      <c r="C59" s="131" t="s">
        <v>9</v>
      </c>
      <c r="D59" s="131" t="s">
        <v>10</v>
      </c>
      <c r="E59" s="131" t="s">
        <v>11</v>
      </c>
      <c r="F59" s="131" t="s">
        <v>12</v>
      </c>
      <c r="G59" s="131" t="s">
        <v>13</v>
      </c>
      <c r="H59" s="131" t="s">
        <v>14</v>
      </c>
      <c r="I59" s="131" t="s">
        <v>37</v>
      </c>
      <c r="J59" s="131" t="s">
        <v>20</v>
      </c>
      <c r="K59" s="131" t="s">
        <v>25</v>
      </c>
      <c r="L59" s="131" t="s">
        <v>10</v>
      </c>
      <c r="M59" s="131" t="s">
        <v>22</v>
      </c>
      <c r="N59" s="131" t="s">
        <v>23</v>
      </c>
    </row>
    <row r="60" spans="1:14" ht="15.75" thickBot="1" x14ac:dyDescent="0.3">
      <c r="A60" s="146">
        <v>1</v>
      </c>
      <c r="B60" s="125" t="s">
        <v>270</v>
      </c>
      <c r="C60" s="126">
        <v>1978</v>
      </c>
      <c r="D60" s="126"/>
      <c r="E60" s="127">
        <v>103.2</v>
      </c>
      <c r="F60" s="126" t="s">
        <v>62</v>
      </c>
      <c r="G60" s="128">
        <v>24</v>
      </c>
      <c r="H60" s="126" t="s">
        <v>269</v>
      </c>
      <c r="I60" s="165">
        <v>261</v>
      </c>
      <c r="J60" s="126">
        <f>I60*1</f>
        <v>261</v>
      </c>
      <c r="K60" s="126">
        <v>1</v>
      </c>
      <c r="L60" s="126" t="s">
        <v>355</v>
      </c>
      <c r="M60" s="126">
        <v>30</v>
      </c>
      <c r="N60" s="130"/>
    </row>
    <row r="61" spans="1:14" ht="15.75" thickBot="1" x14ac:dyDescent="0.3">
      <c r="A61" s="146">
        <v>2</v>
      </c>
      <c r="B61" s="125" t="s">
        <v>277</v>
      </c>
      <c r="C61" s="126">
        <v>1978</v>
      </c>
      <c r="D61" s="126"/>
      <c r="E61" s="127">
        <v>88.7</v>
      </c>
      <c r="F61" s="126">
        <v>95</v>
      </c>
      <c r="G61" s="128">
        <v>20</v>
      </c>
      <c r="H61" s="126" t="s">
        <v>175</v>
      </c>
      <c r="I61" s="165">
        <v>184</v>
      </c>
      <c r="J61" s="126">
        <f>I61*0.8</f>
        <v>147.20000000000002</v>
      </c>
      <c r="K61" s="126">
        <v>1</v>
      </c>
      <c r="L61" s="126">
        <v>3</v>
      </c>
      <c r="M61" s="126">
        <v>30</v>
      </c>
      <c r="N61" s="130"/>
    </row>
    <row r="62" spans="1:14" ht="15.75" thickBot="1" x14ac:dyDescent="0.3">
      <c r="A62" s="146">
        <v>3</v>
      </c>
      <c r="B62" s="125" t="s">
        <v>288</v>
      </c>
      <c r="C62" s="126">
        <v>1974</v>
      </c>
      <c r="D62" s="126"/>
      <c r="E62" s="127">
        <v>68.099999999999994</v>
      </c>
      <c r="F62" s="126">
        <v>73</v>
      </c>
      <c r="G62" s="128">
        <v>24</v>
      </c>
      <c r="H62" s="126" t="s">
        <v>289</v>
      </c>
      <c r="I62" s="165">
        <v>177</v>
      </c>
      <c r="J62" s="126">
        <f>I62*1</f>
        <v>177</v>
      </c>
      <c r="K62" s="126">
        <v>1</v>
      </c>
      <c r="L62" s="126">
        <v>1</v>
      </c>
      <c r="M62" s="126">
        <v>30</v>
      </c>
      <c r="N62" s="130"/>
    </row>
    <row r="63" spans="1:14" ht="15.75" thickBot="1" x14ac:dyDescent="0.3">
      <c r="A63" s="146">
        <v>4</v>
      </c>
      <c r="B63" s="125" t="s">
        <v>298</v>
      </c>
      <c r="C63" s="126">
        <v>1980</v>
      </c>
      <c r="D63" s="126"/>
      <c r="E63" s="126">
        <v>75.8</v>
      </c>
      <c r="F63" s="126">
        <v>78</v>
      </c>
      <c r="G63" s="128">
        <v>24</v>
      </c>
      <c r="H63" s="126" t="s">
        <v>299</v>
      </c>
      <c r="I63" s="165">
        <v>285</v>
      </c>
      <c r="J63" s="126">
        <f>I63*1</f>
        <v>285</v>
      </c>
      <c r="K63" s="126">
        <v>1</v>
      </c>
      <c r="L63" s="126" t="s">
        <v>355</v>
      </c>
      <c r="M63" s="126">
        <v>30</v>
      </c>
      <c r="N63" s="159"/>
    </row>
    <row r="64" spans="1:14" x14ac:dyDescent="0.25">
      <c r="A64" s="187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</row>
    <row r="65" spans="1:15" x14ac:dyDescent="0.25">
      <c r="A65" s="277" t="s">
        <v>91</v>
      </c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</row>
    <row r="66" spans="1:15" ht="24.75" thickBot="1" x14ac:dyDescent="0.3">
      <c r="A66" s="180" t="s">
        <v>98</v>
      </c>
      <c r="B66" s="131" t="s">
        <v>8</v>
      </c>
      <c r="C66" s="131" t="s">
        <v>9</v>
      </c>
      <c r="D66" s="131" t="s">
        <v>10</v>
      </c>
      <c r="E66" s="131" t="s">
        <v>11</v>
      </c>
      <c r="F66" s="131" t="s">
        <v>12</v>
      </c>
      <c r="G66" s="131" t="s">
        <v>13</v>
      </c>
      <c r="H66" s="131" t="s">
        <v>14</v>
      </c>
      <c r="I66" s="131" t="s">
        <v>37</v>
      </c>
      <c r="J66" s="131" t="s">
        <v>20</v>
      </c>
      <c r="K66" s="131" t="s">
        <v>25</v>
      </c>
      <c r="L66" s="131" t="s">
        <v>10</v>
      </c>
      <c r="M66" s="131" t="s">
        <v>22</v>
      </c>
      <c r="N66" s="131" t="s">
        <v>23</v>
      </c>
    </row>
    <row r="67" spans="1:15" ht="15.75" thickBot="1" x14ac:dyDescent="0.3">
      <c r="A67" s="146">
        <v>1</v>
      </c>
      <c r="B67" s="125" t="s">
        <v>121</v>
      </c>
      <c r="C67" s="126">
        <v>1957</v>
      </c>
      <c r="D67" s="126"/>
      <c r="E67" s="127">
        <v>77.099999999999994</v>
      </c>
      <c r="F67" s="126"/>
      <c r="G67" s="128">
        <v>16</v>
      </c>
      <c r="H67" s="126" t="s">
        <v>120</v>
      </c>
      <c r="I67" s="165">
        <v>303</v>
      </c>
      <c r="J67" s="147">
        <f>I67*1</f>
        <v>303</v>
      </c>
      <c r="K67" s="147">
        <v>1</v>
      </c>
      <c r="L67" s="147">
        <v>1</v>
      </c>
      <c r="M67" s="126">
        <v>30</v>
      </c>
      <c r="N67" s="159"/>
    </row>
    <row r="68" spans="1:15" x14ac:dyDescent="0.25">
      <c r="A68" s="277" t="s">
        <v>69</v>
      </c>
      <c r="B68" s="277"/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  <c r="N68" s="277"/>
    </row>
    <row r="69" spans="1:15" ht="24.75" thickBot="1" x14ac:dyDescent="0.3">
      <c r="A69" s="180" t="s">
        <v>98</v>
      </c>
      <c r="B69" s="131" t="s">
        <v>8</v>
      </c>
      <c r="C69" s="131" t="s">
        <v>9</v>
      </c>
      <c r="D69" s="131" t="s">
        <v>10</v>
      </c>
      <c r="E69" s="131" t="s">
        <v>11</v>
      </c>
      <c r="F69" s="131" t="s">
        <v>12</v>
      </c>
      <c r="G69" s="131" t="s">
        <v>13</v>
      </c>
      <c r="H69" s="131" t="s">
        <v>14</v>
      </c>
      <c r="I69" s="131" t="s">
        <v>37</v>
      </c>
      <c r="J69" s="131" t="s">
        <v>20</v>
      </c>
      <c r="K69" s="131" t="s">
        <v>25</v>
      </c>
      <c r="L69" s="131" t="s">
        <v>10</v>
      </c>
      <c r="M69" s="131" t="s">
        <v>22</v>
      </c>
      <c r="N69" s="131" t="s">
        <v>23</v>
      </c>
    </row>
    <row r="70" spans="1:15" ht="15.75" thickBot="1" x14ac:dyDescent="0.3">
      <c r="A70" s="146">
        <v>1</v>
      </c>
      <c r="B70" s="125" t="s">
        <v>119</v>
      </c>
      <c r="C70" s="126">
        <v>1967</v>
      </c>
      <c r="D70" s="126"/>
      <c r="E70" s="127">
        <v>108.7</v>
      </c>
      <c r="F70" s="126" t="s">
        <v>62</v>
      </c>
      <c r="G70" s="128">
        <v>24</v>
      </c>
      <c r="H70" s="126" t="s">
        <v>120</v>
      </c>
      <c r="I70" s="165">
        <v>204</v>
      </c>
      <c r="J70" s="126">
        <f>I70*1.5</f>
        <v>306</v>
      </c>
      <c r="K70" s="126">
        <v>1</v>
      </c>
      <c r="L70" s="126">
        <v>2</v>
      </c>
      <c r="M70" s="126">
        <v>30</v>
      </c>
      <c r="N70" s="130"/>
    </row>
    <row r="71" spans="1:15" x14ac:dyDescent="0.25">
      <c r="A71" s="187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</row>
    <row r="72" spans="1:15" x14ac:dyDescent="0.25">
      <c r="B72" s="166" t="s">
        <v>393</v>
      </c>
      <c r="C72" s="166" t="s">
        <v>394</v>
      </c>
      <c r="D72" s="166"/>
      <c r="E72" s="166"/>
      <c r="F72" s="166"/>
      <c r="G72" s="166"/>
      <c r="H72" s="166" t="s">
        <v>395</v>
      </c>
      <c r="I72" s="166"/>
      <c r="J72" s="166"/>
      <c r="K72" s="166" t="s">
        <v>396</v>
      </c>
      <c r="L72" s="166"/>
      <c r="M72" s="166"/>
      <c r="N72" s="166"/>
      <c r="O72" s="166"/>
    </row>
  </sheetData>
  <sortState ref="A55:N57">
    <sortCondition ref="F55:F57"/>
  </sortState>
  <mergeCells count="19">
    <mergeCell ref="A65:N65"/>
    <mergeCell ref="A68:N68"/>
    <mergeCell ref="A58:N58"/>
    <mergeCell ref="A18:N18"/>
    <mergeCell ref="A49:N49"/>
    <mergeCell ref="A53:N53"/>
    <mergeCell ref="A25:N25"/>
    <mergeCell ref="A28:N28"/>
    <mergeCell ref="A31:N31"/>
    <mergeCell ref="A41:N41"/>
    <mergeCell ref="A8:N8"/>
    <mergeCell ref="A10:N10"/>
    <mergeCell ref="A11:N11"/>
    <mergeCell ref="A1:B1"/>
    <mergeCell ref="A2:N2"/>
    <mergeCell ref="A3:N3"/>
    <mergeCell ref="A4:N4"/>
    <mergeCell ref="A5:N5"/>
    <mergeCell ref="A6:N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zoomScale="136" zoomScaleNormal="136" workbookViewId="0">
      <selection activeCell="P29" sqref="P29"/>
    </sheetView>
  </sheetViews>
  <sheetFormatPr defaultRowHeight="15" x14ac:dyDescent="0.25"/>
  <cols>
    <col min="1" max="1" width="4.7109375" customWidth="1"/>
    <col min="2" max="2" width="20" customWidth="1"/>
    <col min="3" max="3" width="8.7109375" customWidth="1"/>
    <col min="4" max="5" width="6.85546875" customWidth="1"/>
    <col min="6" max="6" width="8.42578125" customWidth="1"/>
    <col min="7" max="7" width="7.7109375" customWidth="1"/>
    <col min="8" max="8" width="15.28515625" customWidth="1"/>
    <col min="9" max="9" width="6.5703125" customWidth="1"/>
    <col min="10" max="11" width="6.28515625" customWidth="1"/>
    <col min="12" max="12" width="5.5703125" customWidth="1"/>
    <col min="13" max="13" width="9.42578125" customWidth="1"/>
    <col min="14" max="14" width="9.5703125" customWidth="1"/>
    <col min="15" max="15" width="7.7109375" customWidth="1"/>
    <col min="16" max="16" width="6.140625" customWidth="1"/>
    <col min="17" max="17" width="6.42578125" customWidth="1"/>
    <col min="18" max="18" width="7.28515625" customWidth="1"/>
    <col min="19" max="19" width="16.5703125" customWidth="1"/>
  </cols>
  <sheetData>
    <row r="1" spans="1:20" ht="15.75" x14ac:dyDescent="0.25">
      <c r="A1" s="263" t="s">
        <v>24</v>
      </c>
      <c r="B1" s="263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0" t="s">
        <v>0</v>
      </c>
    </row>
    <row r="2" spans="1:20" ht="20.25" x14ac:dyDescent="0.3">
      <c r="A2" s="264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</row>
    <row r="3" spans="1:20" ht="20.25" x14ac:dyDescent="0.3">
      <c r="A3" s="264" t="s">
        <v>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</row>
    <row r="4" spans="1:20" ht="20.25" x14ac:dyDescent="0.3">
      <c r="A4" s="264" t="s">
        <v>3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</row>
    <row r="5" spans="1:20" ht="18" customHeight="1" x14ac:dyDescent="0.3">
      <c r="A5" s="265" t="s">
        <v>26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</row>
    <row r="6" spans="1:20" ht="15.75" x14ac:dyDescent="0.25">
      <c r="A6" s="260" t="s">
        <v>4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</row>
    <row r="7" spans="1:20" ht="15.75" x14ac:dyDescent="0.25">
      <c r="A7" s="25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20" ht="15.75" x14ac:dyDescent="0.25">
      <c r="A8" s="260" t="s">
        <v>5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</row>
    <row r="9" spans="1:20" ht="23.25" x14ac:dyDescent="0.35">
      <c r="A9" s="25"/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2"/>
      <c r="R9" s="22"/>
      <c r="S9" s="24"/>
    </row>
    <row r="10" spans="1:20" ht="15.75" x14ac:dyDescent="0.25">
      <c r="A10" s="270" t="s">
        <v>258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</row>
    <row r="11" spans="1:20" x14ac:dyDescent="0.25">
      <c r="A11" s="262" t="s">
        <v>7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</row>
    <row r="12" spans="1:20" ht="24.75" thickBot="1" x14ac:dyDescent="0.3">
      <c r="A12" s="180" t="s">
        <v>98</v>
      </c>
      <c r="B12" s="131" t="s">
        <v>8</v>
      </c>
      <c r="C12" s="131" t="s">
        <v>9</v>
      </c>
      <c r="D12" s="131" t="s">
        <v>10</v>
      </c>
      <c r="E12" s="131" t="s">
        <v>11</v>
      </c>
      <c r="F12" s="131" t="s">
        <v>12</v>
      </c>
      <c r="G12" s="131" t="s">
        <v>13</v>
      </c>
      <c r="H12" s="131" t="s">
        <v>14</v>
      </c>
      <c r="I12" s="131" t="s">
        <v>41</v>
      </c>
      <c r="J12" s="131" t="s">
        <v>15</v>
      </c>
      <c r="K12" s="131" t="s">
        <v>42</v>
      </c>
      <c r="L12" s="131" t="s">
        <v>32</v>
      </c>
      <c r="M12" s="131" t="s">
        <v>39</v>
      </c>
      <c r="N12" s="131" t="s">
        <v>40</v>
      </c>
      <c r="O12" s="131" t="s">
        <v>20</v>
      </c>
      <c r="P12" s="131" t="s">
        <v>21</v>
      </c>
      <c r="Q12" s="131" t="s">
        <v>10</v>
      </c>
      <c r="R12" s="131" t="s">
        <v>22</v>
      </c>
      <c r="S12" s="131" t="s">
        <v>23</v>
      </c>
    </row>
    <row r="13" spans="1:20" ht="15.75" thickBot="1" x14ac:dyDescent="0.3">
      <c r="A13" s="146">
        <v>1</v>
      </c>
      <c r="B13" s="125" t="s">
        <v>116</v>
      </c>
      <c r="C13" s="126">
        <v>2003</v>
      </c>
      <c r="D13" s="126"/>
      <c r="E13" s="127">
        <v>75.3</v>
      </c>
      <c r="F13" s="126">
        <v>78</v>
      </c>
      <c r="G13" s="128">
        <v>24</v>
      </c>
      <c r="H13" s="126" t="s">
        <v>103</v>
      </c>
      <c r="I13" s="126">
        <v>46</v>
      </c>
      <c r="J13" s="126">
        <v>63</v>
      </c>
      <c r="K13" s="126">
        <v>109</v>
      </c>
      <c r="L13" s="126">
        <v>54.5</v>
      </c>
      <c r="M13" s="126"/>
      <c r="N13" s="129">
        <f>I13*3+J13*2+K13</f>
        <v>373</v>
      </c>
      <c r="O13" s="126">
        <f>N13*11</f>
        <v>4103</v>
      </c>
      <c r="P13" s="126">
        <v>1</v>
      </c>
      <c r="Q13" s="126">
        <v>2</v>
      </c>
      <c r="R13" s="126">
        <v>30</v>
      </c>
      <c r="S13" s="130" t="s">
        <v>406</v>
      </c>
      <c r="T13" s="66"/>
    </row>
    <row r="14" spans="1:20" x14ac:dyDescent="0.25">
      <c r="A14" s="266" t="s">
        <v>105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66"/>
    </row>
    <row r="15" spans="1:20" ht="24.75" thickBot="1" x14ac:dyDescent="0.3">
      <c r="A15" s="180" t="s">
        <v>98</v>
      </c>
      <c r="B15" s="131" t="s">
        <v>8</v>
      </c>
      <c r="C15" s="131" t="s">
        <v>9</v>
      </c>
      <c r="D15" s="131" t="s">
        <v>10</v>
      </c>
      <c r="E15" s="131" t="s">
        <v>11</v>
      </c>
      <c r="F15" s="131" t="s">
        <v>12</v>
      </c>
      <c r="G15" s="131" t="s">
        <v>13</v>
      </c>
      <c r="H15" s="131" t="s">
        <v>14</v>
      </c>
      <c r="I15" s="131" t="s">
        <v>41</v>
      </c>
      <c r="J15" s="131" t="s">
        <v>15</v>
      </c>
      <c r="K15" s="131" t="s">
        <v>42</v>
      </c>
      <c r="L15" s="131" t="s">
        <v>32</v>
      </c>
      <c r="M15" s="131" t="s">
        <v>39</v>
      </c>
      <c r="N15" s="131" t="s">
        <v>40</v>
      </c>
      <c r="O15" s="131" t="s">
        <v>20</v>
      </c>
      <c r="P15" s="131" t="s">
        <v>21</v>
      </c>
      <c r="Q15" s="131" t="s">
        <v>10</v>
      </c>
      <c r="R15" s="131" t="s">
        <v>22</v>
      </c>
      <c r="S15" s="131" t="s">
        <v>23</v>
      </c>
      <c r="T15" s="66"/>
    </row>
    <row r="16" spans="1:20" ht="15.75" thickBot="1" x14ac:dyDescent="0.3">
      <c r="A16" s="146">
        <v>1</v>
      </c>
      <c r="B16" s="125" t="s">
        <v>106</v>
      </c>
      <c r="C16" s="126">
        <v>2007</v>
      </c>
      <c r="D16" s="126"/>
      <c r="E16" s="127">
        <v>83.8</v>
      </c>
      <c r="F16" s="126">
        <v>85</v>
      </c>
      <c r="G16" s="128">
        <v>20</v>
      </c>
      <c r="H16" s="126" t="s">
        <v>103</v>
      </c>
      <c r="I16" s="126">
        <v>69</v>
      </c>
      <c r="J16" s="126">
        <v>50</v>
      </c>
      <c r="K16" s="126">
        <v>150</v>
      </c>
      <c r="L16" s="126">
        <v>75</v>
      </c>
      <c r="M16" s="126"/>
      <c r="N16" s="129">
        <f>I16*3+J16*2+K16</f>
        <v>457</v>
      </c>
      <c r="O16" s="126">
        <f>N16*0.8</f>
        <v>365.6</v>
      </c>
      <c r="P16" s="126">
        <v>1</v>
      </c>
      <c r="Q16" s="126">
        <v>3</v>
      </c>
      <c r="R16" s="126">
        <v>30</v>
      </c>
      <c r="S16" s="130" t="s">
        <v>402</v>
      </c>
      <c r="T16" s="66"/>
    </row>
    <row r="17" spans="1:19" x14ac:dyDescent="0.25">
      <c r="A17" s="266" t="s">
        <v>171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</row>
    <row r="18" spans="1:19" ht="24.75" thickBot="1" x14ac:dyDescent="0.3">
      <c r="A18" s="180" t="s">
        <v>98</v>
      </c>
      <c r="B18" s="131" t="s">
        <v>8</v>
      </c>
      <c r="C18" s="131" t="s">
        <v>9</v>
      </c>
      <c r="D18" s="131" t="s">
        <v>10</v>
      </c>
      <c r="E18" s="131" t="s">
        <v>11</v>
      </c>
      <c r="F18" s="131" t="s">
        <v>12</v>
      </c>
      <c r="G18" s="131" t="s">
        <v>13</v>
      </c>
      <c r="H18" s="131" t="s">
        <v>14</v>
      </c>
      <c r="I18" s="131" t="s">
        <v>41</v>
      </c>
      <c r="J18" s="131" t="s">
        <v>15</v>
      </c>
      <c r="K18" s="131" t="s">
        <v>42</v>
      </c>
      <c r="L18" s="131" t="s">
        <v>32</v>
      </c>
      <c r="M18" s="131" t="s">
        <v>39</v>
      </c>
      <c r="N18" s="131" t="s">
        <v>40</v>
      </c>
      <c r="O18" s="131" t="s">
        <v>20</v>
      </c>
      <c r="P18" s="131" t="s">
        <v>21</v>
      </c>
      <c r="Q18" s="131" t="s">
        <v>10</v>
      </c>
      <c r="R18" s="131" t="s">
        <v>22</v>
      </c>
      <c r="S18" s="131" t="s">
        <v>23</v>
      </c>
    </row>
    <row r="19" spans="1:19" ht="15.75" thickBot="1" x14ac:dyDescent="0.3">
      <c r="A19" s="146">
        <v>1</v>
      </c>
      <c r="B19" s="125" t="s">
        <v>172</v>
      </c>
      <c r="C19" s="126">
        <v>1981</v>
      </c>
      <c r="D19" s="126"/>
      <c r="E19" s="127">
        <v>99.9</v>
      </c>
      <c r="F19" s="126">
        <v>105</v>
      </c>
      <c r="G19" s="128">
        <v>24</v>
      </c>
      <c r="H19" s="126" t="s">
        <v>173</v>
      </c>
      <c r="I19" s="126">
        <v>47</v>
      </c>
      <c r="J19" s="126">
        <v>44</v>
      </c>
      <c r="K19" s="126">
        <v>103</v>
      </c>
      <c r="L19" s="126">
        <f>K19/2</f>
        <v>51.5</v>
      </c>
      <c r="M19" s="129">
        <f>I19*3+J19*2+K19</f>
        <v>332</v>
      </c>
      <c r="N19" s="126"/>
      <c r="O19" s="126">
        <f>M19*1</f>
        <v>332</v>
      </c>
      <c r="P19" s="126">
        <v>1</v>
      </c>
      <c r="Q19" s="126">
        <v>1</v>
      </c>
      <c r="R19" s="126">
        <v>30</v>
      </c>
      <c r="S19" s="130"/>
    </row>
    <row r="21" spans="1:19" x14ac:dyDescent="0.25">
      <c r="B21" s="166" t="s">
        <v>393</v>
      </c>
      <c r="C21" s="166" t="s">
        <v>394</v>
      </c>
      <c r="D21" s="166"/>
      <c r="E21" s="166"/>
      <c r="F21" s="166"/>
      <c r="G21" s="166"/>
      <c r="H21" s="166"/>
      <c r="I21" s="166"/>
      <c r="J21" s="166"/>
      <c r="K21" s="166"/>
      <c r="N21" s="166" t="s">
        <v>395</v>
      </c>
      <c r="O21" s="166"/>
      <c r="P21" s="166"/>
      <c r="Q21" s="166" t="s">
        <v>396</v>
      </c>
    </row>
  </sheetData>
  <mergeCells count="11">
    <mergeCell ref="A14:S14"/>
    <mergeCell ref="A17:S17"/>
    <mergeCell ref="A8:S8"/>
    <mergeCell ref="A10:S10"/>
    <mergeCell ref="A11:S11"/>
    <mergeCell ref="A6:S6"/>
    <mergeCell ref="A1:B1"/>
    <mergeCell ref="A2:S2"/>
    <mergeCell ref="A3:S3"/>
    <mergeCell ref="A4:S4"/>
    <mergeCell ref="A5:S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160" zoomScaleNormal="160" workbookViewId="0">
      <selection activeCell="A6" sqref="A6:P6"/>
    </sheetView>
  </sheetViews>
  <sheetFormatPr defaultRowHeight="15" x14ac:dyDescent="0.25"/>
  <cols>
    <col min="1" max="1" width="4.28515625" customWidth="1"/>
    <col min="2" max="2" width="20.85546875" customWidth="1"/>
    <col min="3" max="3" width="8.7109375" customWidth="1"/>
    <col min="4" max="4" width="6.85546875" customWidth="1"/>
    <col min="5" max="6" width="8.7109375" customWidth="1"/>
    <col min="7" max="7" width="7.42578125" customWidth="1"/>
    <col min="8" max="8" width="26" customWidth="1"/>
    <col min="9" max="9" width="8.28515625" customWidth="1"/>
    <col min="14" max="14" width="7.42578125" customWidth="1"/>
    <col min="15" max="15" width="7.140625" customWidth="1"/>
    <col min="16" max="16" width="17" customWidth="1"/>
  </cols>
  <sheetData>
    <row r="1" spans="1:16" ht="15.75" x14ac:dyDescent="0.25">
      <c r="A1" s="263" t="s">
        <v>24</v>
      </c>
      <c r="B1" s="263"/>
      <c r="C1" s="30"/>
      <c r="D1" s="28"/>
      <c r="E1" s="28"/>
      <c r="F1" s="28"/>
      <c r="G1" s="28"/>
      <c r="H1" s="28"/>
      <c r="I1" s="31"/>
      <c r="J1" s="28"/>
      <c r="K1" s="28"/>
      <c r="L1" s="28"/>
      <c r="M1" s="28"/>
      <c r="N1" s="28"/>
      <c r="O1" s="28"/>
      <c r="P1" s="29" t="s">
        <v>0</v>
      </c>
    </row>
    <row r="2" spans="1:16" ht="20.25" x14ac:dyDescent="0.3">
      <c r="A2" s="264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</row>
    <row r="3" spans="1:16" ht="20.25" x14ac:dyDescent="0.3">
      <c r="A3" s="264" t="s">
        <v>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</row>
    <row r="4" spans="1:16" ht="20.25" x14ac:dyDescent="0.3">
      <c r="A4" s="264" t="s">
        <v>3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</row>
    <row r="5" spans="1:16" ht="20.25" x14ac:dyDescent="0.3">
      <c r="A5" s="265" t="s">
        <v>47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</row>
    <row r="6" spans="1:16" ht="15.75" x14ac:dyDescent="0.25">
      <c r="A6" s="260" t="s">
        <v>4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</row>
    <row r="7" spans="1:16" ht="15.75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20.25" x14ac:dyDescent="0.3">
      <c r="A8" s="280" t="s">
        <v>45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</row>
    <row r="9" spans="1:16" x14ac:dyDescent="0.25">
      <c r="A9" s="278" t="s">
        <v>43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</row>
    <row r="10" spans="1:16" ht="24.75" thickBot="1" x14ac:dyDescent="0.3">
      <c r="A10" s="188" t="s">
        <v>98</v>
      </c>
      <c r="B10" s="168" t="s">
        <v>8</v>
      </c>
      <c r="C10" s="168" t="s">
        <v>9</v>
      </c>
      <c r="D10" s="168" t="s">
        <v>10</v>
      </c>
      <c r="E10" s="168" t="s">
        <v>11</v>
      </c>
      <c r="F10" s="168" t="s">
        <v>12</v>
      </c>
      <c r="G10" s="168" t="s">
        <v>13</v>
      </c>
      <c r="H10" s="168" t="s">
        <v>14</v>
      </c>
      <c r="I10" s="168" t="s">
        <v>31</v>
      </c>
      <c r="J10" s="168" t="s">
        <v>15</v>
      </c>
      <c r="K10" s="168" t="s">
        <v>32</v>
      </c>
      <c r="L10" s="168" t="s">
        <v>20</v>
      </c>
      <c r="M10" s="168" t="s">
        <v>44</v>
      </c>
      <c r="N10" s="168" t="s">
        <v>10</v>
      </c>
      <c r="O10" s="168" t="s">
        <v>22</v>
      </c>
      <c r="P10" s="168" t="s">
        <v>23</v>
      </c>
    </row>
    <row r="11" spans="1:16" x14ac:dyDescent="0.25">
      <c r="A11" s="143">
        <v>1</v>
      </c>
      <c r="B11" s="105" t="s">
        <v>96</v>
      </c>
      <c r="C11" s="189">
        <v>1985</v>
      </c>
      <c r="D11" s="189"/>
      <c r="E11" s="189">
        <v>87.5</v>
      </c>
      <c r="F11" s="189" t="s">
        <v>201</v>
      </c>
      <c r="G11" s="191">
        <v>24</v>
      </c>
      <c r="H11" s="189" t="s">
        <v>97</v>
      </c>
      <c r="I11" s="192"/>
      <c r="J11" s="189"/>
      <c r="K11" s="193">
        <v>575</v>
      </c>
      <c r="L11" s="189">
        <f>K11*1.4</f>
        <v>805</v>
      </c>
      <c r="M11" s="189">
        <v>1</v>
      </c>
      <c r="N11" s="189" t="s">
        <v>357</v>
      </c>
      <c r="O11" s="189">
        <v>30</v>
      </c>
      <c r="P11" s="194"/>
    </row>
    <row r="12" spans="1:16" ht="15.75" thickBot="1" x14ac:dyDescent="0.3">
      <c r="A12" s="144">
        <v>2</v>
      </c>
      <c r="B12" s="112" t="s">
        <v>95</v>
      </c>
      <c r="C12" s="190">
        <v>1982</v>
      </c>
      <c r="D12" s="190"/>
      <c r="E12" s="190">
        <v>96.8</v>
      </c>
      <c r="F12" s="190" t="s">
        <v>201</v>
      </c>
      <c r="G12" s="195">
        <v>26</v>
      </c>
      <c r="H12" s="190" t="s">
        <v>90</v>
      </c>
      <c r="I12" s="196"/>
      <c r="J12" s="190"/>
      <c r="K12" s="197">
        <v>364</v>
      </c>
      <c r="L12" s="190">
        <f>K12*1.8</f>
        <v>655.20000000000005</v>
      </c>
      <c r="M12" s="190">
        <v>2</v>
      </c>
      <c r="N12" s="190" t="s">
        <v>355</v>
      </c>
      <c r="O12" s="190">
        <v>27</v>
      </c>
      <c r="P12" s="198"/>
    </row>
    <row r="13" spans="1:16" x14ac:dyDescent="0.25">
      <c r="A13" s="277" t="s">
        <v>91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</row>
    <row r="14" spans="1:16" ht="24.75" thickBot="1" x14ac:dyDescent="0.3">
      <c r="A14" s="188" t="s">
        <v>98</v>
      </c>
      <c r="B14" s="168" t="s">
        <v>8</v>
      </c>
      <c r="C14" s="168" t="s">
        <v>9</v>
      </c>
      <c r="D14" s="168" t="s">
        <v>10</v>
      </c>
      <c r="E14" s="168" t="s">
        <v>11</v>
      </c>
      <c r="F14" s="168" t="s">
        <v>12</v>
      </c>
      <c r="G14" s="168" t="s">
        <v>13</v>
      </c>
      <c r="H14" s="168" t="s">
        <v>14</v>
      </c>
      <c r="I14" s="168" t="s">
        <v>31</v>
      </c>
      <c r="J14" s="168" t="s">
        <v>15</v>
      </c>
      <c r="K14" s="168" t="s">
        <v>32</v>
      </c>
      <c r="L14" s="168" t="s">
        <v>20</v>
      </c>
      <c r="M14" s="168" t="s">
        <v>44</v>
      </c>
      <c r="N14" s="168" t="s">
        <v>10</v>
      </c>
      <c r="O14" s="168" t="s">
        <v>22</v>
      </c>
      <c r="P14" s="168" t="s">
        <v>23</v>
      </c>
    </row>
    <row r="15" spans="1:16" ht="15.75" thickBot="1" x14ac:dyDescent="0.3">
      <c r="A15" s="146">
        <v>1</v>
      </c>
      <c r="B15" s="125" t="s">
        <v>133</v>
      </c>
      <c r="C15" s="126">
        <v>1951</v>
      </c>
      <c r="D15" s="126"/>
      <c r="E15" s="127">
        <v>77</v>
      </c>
      <c r="F15" s="126">
        <v>78</v>
      </c>
      <c r="G15" s="128">
        <v>12</v>
      </c>
      <c r="H15" s="126" t="s">
        <v>120</v>
      </c>
      <c r="I15" s="126"/>
      <c r="J15" s="147"/>
      <c r="K15" s="165">
        <v>675</v>
      </c>
      <c r="L15" s="147">
        <f>K15*0.8</f>
        <v>540</v>
      </c>
      <c r="M15" s="147">
        <v>1</v>
      </c>
      <c r="N15" s="147">
        <v>1</v>
      </c>
      <c r="O15" s="147">
        <v>30</v>
      </c>
      <c r="P15" s="159"/>
    </row>
    <row r="16" spans="1:16" x14ac:dyDescent="0.25">
      <c r="A16" s="277" t="s">
        <v>66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</row>
    <row r="17" spans="1:16" ht="24.75" thickBot="1" x14ac:dyDescent="0.3">
      <c r="A17" s="188" t="s">
        <v>98</v>
      </c>
      <c r="B17" s="168" t="s">
        <v>8</v>
      </c>
      <c r="C17" s="168" t="s">
        <v>9</v>
      </c>
      <c r="D17" s="168" t="s">
        <v>10</v>
      </c>
      <c r="E17" s="168" t="s">
        <v>11</v>
      </c>
      <c r="F17" s="168" t="s">
        <v>12</v>
      </c>
      <c r="G17" s="168" t="s">
        <v>13</v>
      </c>
      <c r="H17" s="168" t="s">
        <v>14</v>
      </c>
      <c r="I17" s="168" t="s">
        <v>31</v>
      </c>
      <c r="J17" s="168" t="s">
        <v>15</v>
      </c>
      <c r="K17" s="168" t="s">
        <v>32</v>
      </c>
      <c r="L17" s="168" t="s">
        <v>20</v>
      </c>
      <c r="M17" s="168" t="s">
        <v>44</v>
      </c>
      <c r="N17" s="168" t="s">
        <v>10</v>
      </c>
      <c r="O17" s="168" t="s">
        <v>22</v>
      </c>
      <c r="P17" s="168" t="s">
        <v>23</v>
      </c>
    </row>
    <row r="18" spans="1:16" ht="15.75" thickBot="1" x14ac:dyDescent="0.3">
      <c r="A18" s="146">
        <v>1</v>
      </c>
      <c r="B18" s="125" t="s">
        <v>284</v>
      </c>
      <c r="C18" s="171">
        <v>1978</v>
      </c>
      <c r="D18" s="171"/>
      <c r="E18" s="171">
        <v>72.099999999999994</v>
      </c>
      <c r="F18" s="171">
        <v>78</v>
      </c>
      <c r="G18" s="151">
        <v>16</v>
      </c>
      <c r="H18" s="171" t="s">
        <v>285</v>
      </c>
      <c r="I18" s="170"/>
      <c r="J18" s="165">
        <v>673</v>
      </c>
      <c r="K18" s="171"/>
      <c r="L18" s="171">
        <f>J18*1</f>
        <v>673</v>
      </c>
      <c r="M18" s="171">
        <v>1</v>
      </c>
      <c r="N18" s="171">
        <v>1</v>
      </c>
      <c r="O18" s="171">
        <v>30</v>
      </c>
      <c r="P18" s="199"/>
    </row>
    <row r="19" spans="1:16" x14ac:dyDescent="0.25">
      <c r="A19" s="200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</row>
    <row r="20" spans="1:16" x14ac:dyDescent="0.25">
      <c r="A20" s="279" t="s">
        <v>46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</row>
    <row r="21" spans="1:16" x14ac:dyDescent="0.25">
      <c r="A21" s="278" t="s">
        <v>328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</row>
    <row r="22" spans="1:16" ht="24.75" thickBot="1" x14ac:dyDescent="0.3">
      <c r="A22" s="188" t="s">
        <v>98</v>
      </c>
      <c r="B22" s="168" t="s">
        <v>8</v>
      </c>
      <c r="C22" s="168" t="s">
        <v>9</v>
      </c>
      <c r="D22" s="168" t="s">
        <v>10</v>
      </c>
      <c r="E22" s="168" t="s">
        <v>11</v>
      </c>
      <c r="F22" s="168" t="s">
        <v>12</v>
      </c>
      <c r="G22" s="168" t="s">
        <v>13</v>
      </c>
      <c r="H22" s="168" t="s">
        <v>14</v>
      </c>
      <c r="I22" s="168" t="s">
        <v>31</v>
      </c>
      <c r="J22" s="168" t="s">
        <v>15</v>
      </c>
      <c r="K22" s="168" t="s">
        <v>32</v>
      </c>
      <c r="L22" s="168" t="s">
        <v>20</v>
      </c>
      <c r="M22" s="168" t="s">
        <v>44</v>
      </c>
      <c r="N22" s="168" t="s">
        <v>10</v>
      </c>
      <c r="O22" s="168" t="s">
        <v>22</v>
      </c>
      <c r="P22" s="168" t="s">
        <v>23</v>
      </c>
    </row>
    <row r="23" spans="1:16" ht="15.75" thickBot="1" x14ac:dyDescent="0.3">
      <c r="A23" s="146">
        <v>1</v>
      </c>
      <c r="B23" s="125" t="s">
        <v>280</v>
      </c>
      <c r="C23" s="171">
        <v>1951</v>
      </c>
      <c r="D23" s="171"/>
      <c r="E23" s="171">
        <v>77</v>
      </c>
      <c r="F23" s="171">
        <v>78</v>
      </c>
      <c r="G23" s="151">
        <v>10</v>
      </c>
      <c r="H23" s="171" t="s">
        <v>120</v>
      </c>
      <c r="I23" s="170"/>
      <c r="J23" s="171"/>
      <c r="K23" s="165">
        <v>1384</v>
      </c>
      <c r="L23" s="171">
        <f>K23*1</f>
        <v>1384</v>
      </c>
      <c r="M23" s="171">
        <v>1</v>
      </c>
      <c r="N23" s="171">
        <v>1</v>
      </c>
      <c r="O23" s="171">
        <v>30</v>
      </c>
      <c r="P23" s="199"/>
    </row>
    <row r="24" spans="1:16" x14ac:dyDescent="0.25">
      <c r="A24" s="277" t="s">
        <v>329</v>
      </c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</row>
    <row r="25" spans="1:16" ht="24.75" thickBot="1" x14ac:dyDescent="0.3">
      <c r="A25" s="188" t="s">
        <v>98</v>
      </c>
      <c r="B25" s="168" t="s">
        <v>8</v>
      </c>
      <c r="C25" s="168" t="s">
        <v>9</v>
      </c>
      <c r="D25" s="168" t="s">
        <v>10</v>
      </c>
      <c r="E25" s="168" t="s">
        <v>11</v>
      </c>
      <c r="F25" s="168" t="s">
        <v>12</v>
      </c>
      <c r="G25" s="168" t="s">
        <v>13</v>
      </c>
      <c r="H25" s="168" t="s">
        <v>14</v>
      </c>
      <c r="I25" s="168" t="s">
        <v>31</v>
      </c>
      <c r="J25" s="168" t="s">
        <v>15</v>
      </c>
      <c r="K25" s="168" t="s">
        <v>32</v>
      </c>
      <c r="L25" s="168" t="s">
        <v>20</v>
      </c>
      <c r="M25" s="168" t="s">
        <v>44</v>
      </c>
      <c r="N25" s="168" t="s">
        <v>10</v>
      </c>
      <c r="O25" s="168" t="s">
        <v>22</v>
      </c>
      <c r="P25" s="168" t="s">
        <v>23</v>
      </c>
    </row>
    <row r="26" spans="1:16" ht="15.75" thickBot="1" x14ac:dyDescent="0.3">
      <c r="A26" s="146">
        <v>1</v>
      </c>
      <c r="B26" s="125" t="s">
        <v>318</v>
      </c>
      <c r="C26" s="171">
        <v>1985</v>
      </c>
      <c r="D26" s="171"/>
      <c r="E26" s="171">
        <v>83</v>
      </c>
      <c r="F26" s="171" t="s">
        <v>201</v>
      </c>
      <c r="G26" s="151">
        <v>16</v>
      </c>
      <c r="H26" s="171" t="s">
        <v>120</v>
      </c>
      <c r="I26" s="165">
        <v>728</v>
      </c>
      <c r="J26" s="171"/>
      <c r="K26" s="171"/>
      <c r="L26" s="171">
        <f>I26*1</f>
        <v>728</v>
      </c>
      <c r="M26" s="171">
        <v>1</v>
      </c>
      <c r="N26" s="171">
        <v>2</v>
      </c>
      <c r="O26" s="171">
        <v>30</v>
      </c>
      <c r="P26" s="199"/>
    </row>
    <row r="28" spans="1:16" x14ac:dyDescent="0.25">
      <c r="B28" s="166" t="s">
        <v>393</v>
      </c>
      <c r="C28" s="166" t="s">
        <v>394</v>
      </c>
      <c r="D28" s="166"/>
      <c r="E28" s="166"/>
      <c r="F28" s="166"/>
      <c r="G28" s="166"/>
      <c r="H28" s="166"/>
      <c r="I28" s="166"/>
      <c r="J28" s="166"/>
      <c r="K28" s="166" t="s">
        <v>395</v>
      </c>
      <c r="L28" s="166"/>
      <c r="M28" s="166"/>
      <c r="N28" s="166" t="s">
        <v>396</v>
      </c>
      <c r="O28" s="166"/>
    </row>
  </sheetData>
  <sortState ref="A11:P12">
    <sortCondition ref="M11:M12"/>
  </sortState>
  <mergeCells count="13">
    <mergeCell ref="A24:P24"/>
    <mergeCell ref="A20:P20"/>
    <mergeCell ref="A21:P21"/>
    <mergeCell ref="A6:P6"/>
    <mergeCell ref="A8:P8"/>
    <mergeCell ref="A9:P9"/>
    <mergeCell ref="A13:P13"/>
    <mergeCell ref="A16:P16"/>
    <mergeCell ref="A1:B1"/>
    <mergeCell ref="A2:P2"/>
    <mergeCell ref="A3:P3"/>
    <mergeCell ref="A4:P4"/>
    <mergeCell ref="A5:P5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zoomScale="136" zoomScaleNormal="136" workbookViewId="0">
      <selection activeCell="I47" sqref="I47"/>
    </sheetView>
  </sheetViews>
  <sheetFormatPr defaultRowHeight="15" x14ac:dyDescent="0.25"/>
  <cols>
    <col min="1" max="1" width="5" customWidth="1"/>
    <col min="2" max="2" width="21.140625" customWidth="1"/>
    <col min="3" max="3" width="8.7109375" customWidth="1"/>
    <col min="4" max="4" width="6.85546875" customWidth="1"/>
    <col min="5" max="5" width="6.42578125" customWidth="1"/>
    <col min="6" max="6" width="10.7109375" customWidth="1"/>
    <col min="7" max="7" width="7.42578125" customWidth="1"/>
    <col min="8" max="8" width="26" customWidth="1"/>
    <col min="9" max="9" width="10.140625" customWidth="1"/>
    <col min="13" max="13" width="7.42578125" customWidth="1"/>
    <col min="14" max="14" width="7.140625" customWidth="1"/>
    <col min="15" max="15" width="17" customWidth="1"/>
  </cols>
  <sheetData>
    <row r="1" spans="1:15" ht="15.75" x14ac:dyDescent="0.25">
      <c r="A1" s="263" t="s">
        <v>24</v>
      </c>
      <c r="B1" s="263"/>
      <c r="C1" s="30"/>
      <c r="D1" s="28"/>
      <c r="E1" s="28"/>
      <c r="F1" s="28"/>
      <c r="G1" s="28"/>
      <c r="H1" s="28"/>
      <c r="I1" s="31"/>
      <c r="J1" s="28"/>
      <c r="K1" s="28"/>
      <c r="L1" s="28"/>
      <c r="M1" s="28"/>
      <c r="N1" s="28"/>
      <c r="O1" s="29" t="s">
        <v>0</v>
      </c>
    </row>
    <row r="2" spans="1:15" ht="20.25" x14ac:dyDescent="0.3">
      <c r="A2" s="264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1:15" ht="20.25" x14ac:dyDescent="0.3">
      <c r="A3" s="264" t="s">
        <v>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1:15" ht="20.25" x14ac:dyDescent="0.3">
      <c r="A4" s="264" t="s">
        <v>3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</row>
    <row r="5" spans="1:15" ht="20.25" x14ac:dyDescent="0.3">
      <c r="A5" s="265" t="s">
        <v>47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1:15" ht="15.75" x14ac:dyDescent="0.25">
      <c r="A6" s="260" t="s">
        <v>4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</row>
    <row r="7" spans="1:15" ht="15.75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ht="20.25" x14ac:dyDescent="0.3">
      <c r="A8" s="281" t="s">
        <v>50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</row>
    <row r="9" spans="1:15" x14ac:dyDescent="0.25">
      <c r="A9" s="278" t="s">
        <v>43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</row>
    <row r="10" spans="1:15" ht="24.75" thickBot="1" x14ac:dyDescent="0.3">
      <c r="A10" s="201" t="s">
        <v>98</v>
      </c>
      <c r="B10" s="202" t="s">
        <v>8</v>
      </c>
      <c r="C10" s="202" t="s">
        <v>9</v>
      </c>
      <c r="D10" s="202" t="s">
        <v>10</v>
      </c>
      <c r="E10" s="202" t="s">
        <v>13</v>
      </c>
      <c r="F10" s="202" t="s">
        <v>48</v>
      </c>
      <c r="G10" s="202" t="s">
        <v>49</v>
      </c>
      <c r="H10" s="202" t="s">
        <v>14</v>
      </c>
      <c r="I10" s="202" t="s">
        <v>41</v>
      </c>
      <c r="J10" s="202" t="s">
        <v>15</v>
      </c>
      <c r="K10" s="202" t="s">
        <v>32</v>
      </c>
      <c r="L10" s="202" t="s">
        <v>44</v>
      </c>
      <c r="M10" s="202" t="s">
        <v>10</v>
      </c>
      <c r="N10" s="202" t="s">
        <v>22</v>
      </c>
      <c r="O10" s="202" t="s">
        <v>23</v>
      </c>
    </row>
    <row r="11" spans="1:15" ht="15.75" thickBot="1" x14ac:dyDescent="0.3">
      <c r="A11" s="143">
        <v>1</v>
      </c>
      <c r="B11" s="105" t="s">
        <v>309</v>
      </c>
      <c r="C11" s="189">
        <v>2003</v>
      </c>
      <c r="D11" s="189"/>
      <c r="E11" s="189">
        <v>12</v>
      </c>
      <c r="F11" s="189" t="s">
        <v>338</v>
      </c>
      <c r="G11" s="191">
        <v>250</v>
      </c>
      <c r="H11" s="189" t="s">
        <v>407</v>
      </c>
      <c r="I11" s="192"/>
      <c r="J11" s="215">
        <v>0.60625000000000007</v>
      </c>
      <c r="K11" s="189"/>
      <c r="L11" s="189">
        <v>1</v>
      </c>
      <c r="M11" s="189"/>
      <c r="N11" s="189">
        <v>30</v>
      </c>
      <c r="O11" s="194" t="s">
        <v>404</v>
      </c>
    </row>
    <row r="12" spans="1:15" ht="15.75" thickBot="1" x14ac:dyDescent="0.3">
      <c r="A12" s="144">
        <v>2</v>
      </c>
      <c r="B12" s="112" t="s">
        <v>310</v>
      </c>
      <c r="C12" s="190">
        <v>1979</v>
      </c>
      <c r="D12" s="190"/>
      <c r="E12" s="190">
        <v>36</v>
      </c>
      <c r="F12" s="190" t="s">
        <v>339</v>
      </c>
      <c r="G12" s="195">
        <v>250</v>
      </c>
      <c r="H12" s="189" t="s">
        <v>407</v>
      </c>
      <c r="I12" s="216">
        <v>1.0152777777777777</v>
      </c>
      <c r="J12" s="190"/>
      <c r="K12" s="190"/>
      <c r="L12" s="190">
        <v>1</v>
      </c>
      <c r="M12" s="190" t="s">
        <v>357</v>
      </c>
      <c r="N12" s="190">
        <v>30</v>
      </c>
      <c r="O12" s="198"/>
    </row>
    <row r="13" spans="1:15" x14ac:dyDescent="0.25">
      <c r="A13" s="278" t="s">
        <v>91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</row>
    <row r="14" spans="1:15" ht="24.75" thickBot="1" x14ac:dyDescent="0.3">
      <c r="A14" s="201" t="s">
        <v>98</v>
      </c>
      <c r="B14" s="202" t="s">
        <v>8</v>
      </c>
      <c r="C14" s="202" t="s">
        <v>9</v>
      </c>
      <c r="D14" s="202" t="s">
        <v>10</v>
      </c>
      <c r="E14" s="202" t="s">
        <v>13</v>
      </c>
      <c r="F14" s="202" t="s">
        <v>48</v>
      </c>
      <c r="G14" s="202" t="s">
        <v>49</v>
      </c>
      <c r="H14" s="202" t="s">
        <v>14</v>
      </c>
      <c r="I14" s="202" t="s">
        <v>41</v>
      </c>
      <c r="J14" s="202" t="s">
        <v>15</v>
      </c>
      <c r="K14" s="202" t="s">
        <v>32</v>
      </c>
      <c r="L14" s="202" t="s">
        <v>44</v>
      </c>
      <c r="M14" s="202" t="s">
        <v>10</v>
      </c>
      <c r="N14" s="202" t="s">
        <v>22</v>
      </c>
      <c r="O14" s="202" t="s">
        <v>23</v>
      </c>
    </row>
    <row r="15" spans="1:15" x14ac:dyDescent="0.25">
      <c r="A15" s="143">
        <v>1</v>
      </c>
      <c r="B15" s="105" t="s">
        <v>94</v>
      </c>
      <c r="C15" s="189">
        <v>1956</v>
      </c>
      <c r="D15" s="189"/>
      <c r="E15" s="189">
        <v>12</v>
      </c>
      <c r="F15" s="189" t="s">
        <v>198</v>
      </c>
      <c r="G15" s="191">
        <v>250</v>
      </c>
      <c r="H15" s="189" t="s">
        <v>93</v>
      </c>
      <c r="I15" s="192"/>
      <c r="J15" s="189"/>
      <c r="K15" s="203">
        <v>0.4145833333333333</v>
      </c>
      <c r="L15" s="189">
        <v>1</v>
      </c>
      <c r="M15" s="189"/>
      <c r="N15" s="189">
        <v>30</v>
      </c>
      <c r="O15" s="194"/>
    </row>
    <row r="16" spans="1:15" x14ac:dyDescent="0.25">
      <c r="A16" s="148">
        <v>2</v>
      </c>
      <c r="B16" s="133" t="s">
        <v>319</v>
      </c>
      <c r="C16" s="204">
        <v>1958</v>
      </c>
      <c r="D16" s="204"/>
      <c r="E16" s="204">
        <v>12</v>
      </c>
      <c r="F16" s="204" t="s">
        <v>198</v>
      </c>
      <c r="G16" s="205">
        <v>250</v>
      </c>
      <c r="H16" s="204" t="s">
        <v>408</v>
      </c>
      <c r="I16" s="217">
        <v>1.0625</v>
      </c>
      <c r="J16" s="204"/>
      <c r="K16" s="206"/>
      <c r="L16" s="204">
        <v>1</v>
      </c>
      <c r="M16" s="204"/>
      <c r="N16" s="204">
        <v>30</v>
      </c>
      <c r="O16" s="207" t="s">
        <v>404</v>
      </c>
    </row>
    <row r="17" spans="1:15" s="66" customFormat="1" x14ac:dyDescent="0.25">
      <c r="A17" s="148">
        <v>3</v>
      </c>
      <c r="B17" s="133" t="s">
        <v>92</v>
      </c>
      <c r="C17" s="204">
        <v>1962</v>
      </c>
      <c r="D17" s="204"/>
      <c r="E17" s="204">
        <v>24</v>
      </c>
      <c r="F17" s="204" t="s">
        <v>197</v>
      </c>
      <c r="G17" s="205">
        <v>500</v>
      </c>
      <c r="H17" s="204" t="s">
        <v>93</v>
      </c>
      <c r="I17" s="208"/>
      <c r="J17" s="209">
        <v>0.9243055555555556</v>
      </c>
      <c r="K17" s="204"/>
      <c r="L17" s="204">
        <v>1</v>
      </c>
      <c r="M17" s="204" t="s">
        <v>357</v>
      </c>
      <c r="N17" s="204">
        <v>30</v>
      </c>
      <c r="O17" s="207"/>
    </row>
    <row r="18" spans="1:15" s="66" customFormat="1" ht="15.75" thickBot="1" x14ac:dyDescent="0.3">
      <c r="A18" s="144">
        <v>4</v>
      </c>
      <c r="B18" s="112" t="s">
        <v>294</v>
      </c>
      <c r="C18" s="190">
        <v>1956</v>
      </c>
      <c r="D18" s="190"/>
      <c r="E18" s="190">
        <v>12</v>
      </c>
      <c r="F18" s="190" t="s">
        <v>339</v>
      </c>
      <c r="G18" s="195">
        <v>1000</v>
      </c>
      <c r="H18" s="190" t="s">
        <v>292</v>
      </c>
      <c r="I18" s="196"/>
      <c r="J18" s="190"/>
      <c r="K18" s="216">
        <v>2.1722222222222221</v>
      </c>
      <c r="L18" s="190">
        <v>1</v>
      </c>
      <c r="M18" s="190">
        <v>1</v>
      </c>
      <c r="N18" s="190">
        <v>30</v>
      </c>
      <c r="O18" s="198"/>
    </row>
    <row r="19" spans="1:15" x14ac:dyDescent="0.25">
      <c r="A19" s="278" t="s">
        <v>69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</row>
    <row r="20" spans="1:15" ht="24.75" thickBot="1" x14ac:dyDescent="0.3">
      <c r="A20" s="201" t="s">
        <v>98</v>
      </c>
      <c r="B20" s="202" t="s">
        <v>8</v>
      </c>
      <c r="C20" s="202" t="s">
        <v>9</v>
      </c>
      <c r="D20" s="202" t="s">
        <v>10</v>
      </c>
      <c r="E20" s="202" t="s">
        <v>13</v>
      </c>
      <c r="F20" s="202" t="s">
        <v>48</v>
      </c>
      <c r="G20" s="202" t="s">
        <v>49</v>
      </c>
      <c r="H20" s="202" t="s">
        <v>14</v>
      </c>
      <c r="I20" s="202" t="s">
        <v>41</v>
      </c>
      <c r="J20" s="202" t="s">
        <v>15</v>
      </c>
      <c r="K20" s="202" t="s">
        <v>32</v>
      </c>
      <c r="L20" s="202" t="s">
        <v>44</v>
      </c>
      <c r="M20" s="202" t="s">
        <v>10</v>
      </c>
      <c r="N20" s="202" t="s">
        <v>22</v>
      </c>
      <c r="O20" s="202" t="s">
        <v>23</v>
      </c>
    </row>
    <row r="21" spans="1:15" ht="15.75" thickBot="1" x14ac:dyDescent="0.3">
      <c r="A21" s="146">
        <v>1</v>
      </c>
      <c r="B21" s="125" t="s">
        <v>73</v>
      </c>
      <c r="C21" s="171">
        <v>1966</v>
      </c>
      <c r="D21" s="171"/>
      <c r="E21" s="171">
        <v>20</v>
      </c>
      <c r="F21" s="171" t="s">
        <v>199</v>
      </c>
      <c r="G21" s="151">
        <v>250</v>
      </c>
      <c r="H21" s="171" t="s">
        <v>77</v>
      </c>
      <c r="I21" s="170"/>
      <c r="J21" s="171"/>
      <c r="K21" s="210">
        <v>0.44097222222222227</v>
      </c>
      <c r="L21" s="171">
        <v>1</v>
      </c>
      <c r="M21" s="171">
        <v>1</v>
      </c>
      <c r="N21" s="171">
        <v>30</v>
      </c>
      <c r="O21" s="199"/>
    </row>
    <row r="22" spans="1:15" x14ac:dyDescent="0.25">
      <c r="A22" s="278" t="s">
        <v>145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</row>
    <row r="23" spans="1:15" ht="24.75" thickBot="1" x14ac:dyDescent="0.3">
      <c r="A23" s="201" t="s">
        <v>98</v>
      </c>
      <c r="B23" s="202" t="s">
        <v>8</v>
      </c>
      <c r="C23" s="202" t="s">
        <v>9</v>
      </c>
      <c r="D23" s="202" t="s">
        <v>10</v>
      </c>
      <c r="E23" s="202" t="s">
        <v>13</v>
      </c>
      <c r="F23" s="202" t="s">
        <v>48</v>
      </c>
      <c r="G23" s="202" t="s">
        <v>49</v>
      </c>
      <c r="H23" s="202" t="s">
        <v>14</v>
      </c>
      <c r="I23" s="202" t="s">
        <v>41</v>
      </c>
      <c r="J23" s="202" t="s">
        <v>15</v>
      </c>
      <c r="K23" s="202" t="s">
        <v>32</v>
      </c>
      <c r="L23" s="202" t="s">
        <v>44</v>
      </c>
      <c r="M23" s="202" t="s">
        <v>10</v>
      </c>
      <c r="N23" s="202" t="s">
        <v>22</v>
      </c>
      <c r="O23" s="202" t="s">
        <v>23</v>
      </c>
    </row>
    <row r="24" spans="1:15" x14ac:dyDescent="0.25">
      <c r="A24" s="143">
        <v>1</v>
      </c>
      <c r="B24" s="105" t="s">
        <v>191</v>
      </c>
      <c r="C24" s="189">
        <v>2012</v>
      </c>
      <c r="D24" s="189"/>
      <c r="E24" s="189">
        <v>6</v>
      </c>
      <c r="F24" s="189" t="s">
        <v>198</v>
      </c>
      <c r="G24" s="191">
        <v>250</v>
      </c>
      <c r="H24" s="189" t="s">
        <v>141</v>
      </c>
      <c r="I24" s="192"/>
      <c r="J24" s="189"/>
      <c r="K24" s="203">
        <v>0.36458333333333331</v>
      </c>
      <c r="L24" s="189">
        <v>1</v>
      </c>
      <c r="M24" s="189"/>
      <c r="N24" s="189">
        <v>30</v>
      </c>
      <c r="O24" s="194" t="s">
        <v>403</v>
      </c>
    </row>
    <row r="25" spans="1:15" x14ac:dyDescent="0.25">
      <c r="A25" s="148">
        <v>2</v>
      </c>
      <c r="B25" s="133" t="s">
        <v>304</v>
      </c>
      <c r="C25" s="204">
        <v>2012</v>
      </c>
      <c r="D25" s="204"/>
      <c r="E25" s="204">
        <v>6</v>
      </c>
      <c r="F25" s="204" t="s">
        <v>198</v>
      </c>
      <c r="G25" s="205">
        <v>250</v>
      </c>
      <c r="H25" s="204" t="s">
        <v>408</v>
      </c>
      <c r="I25" s="218">
        <v>0.61041666666666672</v>
      </c>
      <c r="J25" s="204"/>
      <c r="K25" s="206"/>
      <c r="L25" s="204">
        <v>1</v>
      </c>
      <c r="M25" s="204"/>
      <c r="N25" s="204">
        <v>30</v>
      </c>
      <c r="O25" s="207" t="s">
        <v>404</v>
      </c>
    </row>
    <row r="26" spans="1:15" ht="15.75" thickBot="1" x14ac:dyDescent="0.3">
      <c r="A26" s="144">
        <v>3</v>
      </c>
      <c r="B26" s="112" t="s">
        <v>305</v>
      </c>
      <c r="C26" s="190">
        <v>2012</v>
      </c>
      <c r="D26" s="190"/>
      <c r="E26" s="190">
        <v>4</v>
      </c>
      <c r="F26" s="190" t="s">
        <v>338</v>
      </c>
      <c r="G26" s="195">
        <v>250</v>
      </c>
      <c r="H26" s="190" t="s">
        <v>408</v>
      </c>
      <c r="I26" s="219">
        <v>0.84236111111111101</v>
      </c>
      <c r="J26" s="190"/>
      <c r="K26" s="211"/>
      <c r="L26" s="190">
        <v>1</v>
      </c>
      <c r="M26" s="190"/>
      <c r="N26" s="190">
        <v>30</v>
      </c>
      <c r="O26" s="198" t="s">
        <v>404</v>
      </c>
    </row>
    <row r="27" spans="1:15" x14ac:dyDescent="0.25">
      <c r="A27" s="278" t="s">
        <v>152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</row>
    <row r="28" spans="1:15" ht="24.75" thickBot="1" x14ac:dyDescent="0.3">
      <c r="A28" s="201" t="s">
        <v>98</v>
      </c>
      <c r="B28" s="202" t="s">
        <v>8</v>
      </c>
      <c r="C28" s="202" t="s">
        <v>9</v>
      </c>
      <c r="D28" s="202" t="s">
        <v>10</v>
      </c>
      <c r="E28" s="202" t="s">
        <v>13</v>
      </c>
      <c r="F28" s="202" t="s">
        <v>48</v>
      </c>
      <c r="G28" s="202" t="s">
        <v>49</v>
      </c>
      <c r="H28" s="202" t="s">
        <v>14</v>
      </c>
      <c r="I28" s="202" t="s">
        <v>41</v>
      </c>
      <c r="J28" s="202" t="s">
        <v>15</v>
      </c>
      <c r="K28" s="202" t="s">
        <v>32</v>
      </c>
      <c r="L28" s="202" t="s">
        <v>44</v>
      </c>
      <c r="M28" s="202" t="s">
        <v>10</v>
      </c>
      <c r="N28" s="202" t="s">
        <v>22</v>
      </c>
      <c r="O28" s="202" t="s">
        <v>23</v>
      </c>
    </row>
    <row r="29" spans="1:15" ht="15.75" thickBot="1" x14ac:dyDescent="0.3">
      <c r="A29" s="146">
        <v>1</v>
      </c>
      <c r="B29" s="125" t="s">
        <v>151</v>
      </c>
      <c r="C29" s="126">
        <v>2010</v>
      </c>
      <c r="D29" s="126"/>
      <c r="E29" s="127">
        <v>6</v>
      </c>
      <c r="F29" s="126" t="s">
        <v>198</v>
      </c>
      <c r="G29" s="128">
        <v>250</v>
      </c>
      <c r="H29" s="171" t="s">
        <v>141</v>
      </c>
      <c r="I29" s="126"/>
      <c r="J29" s="220">
        <v>0.41111111111111115</v>
      </c>
      <c r="K29" s="147"/>
      <c r="L29" s="147">
        <v>1</v>
      </c>
      <c r="M29" s="147"/>
      <c r="N29" s="147">
        <v>30</v>
      </c>
      <c r="O29" s="159" t="s">
        <v>403</v>
      </c>
    </row>
    <row r="30" spans="1:15" x14ac:dyDescent="0.25">
      <c r="A30" s="278" t="s">
        <v>105</v>
      </c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</row>
    <row r="31" spans="1:15" ht="24.75" thickBot="1" x14ac:dyDescent="0.3">
      <c r="A31" s="201" t="s">
        <v>98</v>
      </c>
      <c r="B31" s="202" t="s">
        <v>8</v>
      </c>
      <c r="C31" s="202" t="s">
        <v>9</v>
      </c>
      <c r="D31" s="202" t="s">
        <v>10</v>
      </c>
      <c r="E31" s="202" t="s">
        <v>13</v>
      </c>
      <c r="F31" s="202" t="s">
        <v>48</v>
      </c>
      <c r="G31" s="202" t="s">
        <v>49</v>
      </c>
      <c r="H31" s="202" t="s">
        <v>14</v>
      </c>
      <c r="I31" s="202" t="s">
        <v>41</v>
      </c>
      <c r="J31" s="202" t="s">
        <v>15</v>
      </c>
      <c r="K31" s="202" t="s">
        <v>32</v>
      </c>
      <c r="L31" s="202" t="s">
        <v>44</v>
      </c>
      <c r="M31" s="202" t="s">
        <v>10</v>
      </c>
      <c r="N31" s="202" t="s">
        <v>22</v>
      </c>
      <c r="O31" s="202" t="s">
        <v>23</v>
      </c>
    </row>
    <row r="32" spans="1:15" x14ac:dyDescent="0.25">
      <c r="A32" s="143">
        <v>1</v>
      </c>
      <c r="B32" s="105" t="s">
        <v>156</v>
      </c>
      <c r="C32" s="189">
        <v>2007</v>
      </c>
      <c r="D32" s="189"/>
      <c r="E32" s="189">
        <v>12</v>
      </c>
      <c r="F32" s="189" t="s">
        <v>200</v>
      </c>
      <c r="G32" s="191">
        <v>250</v>
      </c>
      <c r="H32" s="189" t="s">
        <v>155</v>
      </c>
      <c r="I32" s="192"/>
      <c r="J32" s="203">
        <v>0.43333333333333335</v>
      </c>
      <c r="K32" s="212"/>
      <c r="L32" s="189">
        <v>1</v>
      </c>
      <c r="M32" s="189"/>
      <c r="N32" s="189">
        <v>30</v>
      </c>
      <c r="O32" s="194"/>
    </row>
    <row r="33" spans="1:15" x14ac:dyDescent="0.25">
      <c r="A33" s="148">
        <v>2</v>
      </c>
      <c r="B33" s="133" t="s">
        <v>307</v>
      </c>
      <c r="C33" s="204">
        <v>2004</v>
      </c>
      <c r="D33" s="204"/>
      <c r="E33" s="204">
        <v>16</v>
      </c>
      <c r="F33" s="204" t="s">
        <v>199</v>
      </c>
      <c r="G33" s="205">
        <v>250</v>
      </c>
      <c r="H33" s="204" t="s">
        <v>408</v>
      </c>
      <c r="I33" s="218">
        <v>0.67708333333333337</v>
      </c>
      <c r="J33" s="206"/>
      <c r="K33" s="206"/>
      <c r="L33" s="204">
        <v>1</v>
      </c>
      <c r="M33" s="204">
        <v>1</v>
      </c>
      <c r="N33" s="204">
        <v>30</v>
      </c>
      <c r="O33" s="207" t="s">
        <v>404</v>
      </c>
    </row>
    <row r="34" spans="1:15" ht="15.75" thickBot="1" x14ac:dyDescent="0.3">
      <c r="A34" s="144">
        <v>3</v>
      </c>
      <c r="B34" s="112" t="s">
        <v>308</v>
      </c>
      <c r="C34" s="190">
        <v>2009</v>
      </c>
      <c r="D34" s="190"/>
      <c r="E34" s="190">
        <v>12</v>
      </c>
      <c r="F34" s="190" t="s">
        <v>200</v>
      </c>
      <c r="G34" s="195">
        <v>250</v>
      </c>
      <c r="H34" s="190" t="s">
        <v>408</v>
      </c>
      <c r="I34" s="219">
        <v>0.63055555555555554</v>
      </c>
      <c r="J34" s="211"/>
      <c r="K34" s="211"/>
      <c r="L34" s="190">
        <v>1</v>
      </c>
      <c r="M34" s="190"/>
      <c r="N34" s="190">
        <v>30</v>
      </c>
      <c r="O34" s="198" t="s">
        <v>404</v>
      </c>
    </row>
    <row r="35" spans="1:15" x14ac:dyDescent="0.25">
      <c r="A35" s="278" t="s">
        <v>88</v>
      </c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</row>
    <row r="36" spans="1:15" ht="24.75" thickBot="1" x14ac:dyDescent="0.3">
      <c r="A36" s="201" t="s">
        <v>98</v>
      </c>
      <c r="B36" s="202" t="s">
        <v>8</v>
      </c>
      <c r="C36" s="202" t="s">
        <v>9</v>
      </c>
      <c r="D36" s="202" t="s">
        <v>10</v>
      </c>
      <c r="E36" s="202" t="s">
        <v>13</v>
      </c>
      <c r="F36" s="202" t="s">
        <v>48</v>
      </c>
      <c r="G36" s="202" t="s">
        <v>49</v>
      </c>
      <c r="H36" s="202" t="s">
        <v>14</v>
      </c>
      <c r="I36" s="202" t="s">
        <v>41</v>
      </c>
      <c r="J36" s="202" t="s">
        <v>15</v>
      </c>
      <c r="K36" s="202" t="s">
        <v>32</v>
      </c>
      <c r="L36" s="202" t="s">
        <v>44</v>
      </c>
      <c r="M36" s="202" t="s">
        <v>10</v>
      </c>
      <c r="N36" s="202" t="s">
        <v>22</v>
      </c>
      <c r="O36" s="202" t="s">
        <v>23</v>
      </c>
    </row>
    <row r="37" spans="1:15" ht="15.75" thickBot="1" x14ac:dyDescent="0.3">
      <c r="A37" s="146">
        <v>1</v>
      </c>
      <c r="B37" s="125" t="s">
        <v>89</v>
      </c>
      <c r="C37" s="171">
        <v>1965</v>
      </c>
      <c r="D37" s="171"/>
      <c r="E37" s="171">
        <v>12</v>
      </c>
      <c r="F37" s="171" t="s">
        <v>199</v>
      </c>
      <c r="G37" s="151">
        <v>500</v>
      </c>
      <c r="H37" s="171" t="s">
        <v>90</v>
      </c>
      <c r="I37" s="213">
        <v>1.4826388888888891</v>
      </c>
      <c r="J37" s="171"/>
      <c r="K37" s="214"/>
      <c r="L37" s="171">
        <v>1</v>
      </c>
      <c r="M37" s="171"/>
      <c r="N37" s="171">
        <v>30</v>
      </c>
      <c r="O37" s="199"/>
    </row>
    <row r="38" spans="1:15" x14ac:dyDescent="0.25">
      <c r="A38" s="278" t="s">
        <v>178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</row>
    <row r="39" spans="1:15" ht="24.75" thickBot="1" x14ac:dyDescent="0.3">
      <c r="A39" s="201" t="s">
        <v>98</v>
      </c>
      <c r="B39" s="202" t="s">
        <v>8</v>
      </c>
      <c r="C39" s="202" t="s">
        <v>9</v>
      </c>
      <c r="D39" s="202" t="s">
        <v>10</v>
      </c>
      <c r="E39" s="202" t="s">
        <v>13</v>
      </c>
      <c r="F39" s="202" t="s">
        <v>48</v>
      </c>
      <c r="G39" s="202" t="s">
        <v>49</v>
      </c>
      <c r="H39" s="202" t="s">
        <v>14</v>
      </c>
      <c r="I39" s="202" t="s">
        <v>41</v>
      </c>
      <c r="J39" s="202" t="s">
        <v>15</v>
      </c>
      <c r="K39" s="202" t="s">
        <v>32</v>
      </c>
      <c r="L39" s="202" t="s">
        <v>44</v>
      </c>
      <c r="M39" s="202" t="s">
        <v>10</v>
      </c>
      <c r="N39" s="202" t="s">
        <v>22</v>
      </c>
      <c r="O39" s="202" t="s">
        <v>23</v>
      </c>
    </row>
    <row r="40" spans="1:15" ht="15.75" thickBot="1" x14ac:dyDescent="0.3">
      <c r="A40" s="146">
        <v>1</v>
      </c>
      <c r="B40" s="125" t="s">
        <v>179</v>
      </c>
      <c r="C40" s="171">
        <v>1976</v>
      </c>
      <c r="D40" s="171"/>
      <c r="E40" s="171">
        <v>8</v>
      </c>
      <c r="F40" s="171" t="s">
        <v>338</v>
      </c>
      <c r="G40" s="151">
        <v>250</v>
      </c>
      <c r="H40" s="171" t="s">
        <v>90</v>
      </c>
      <c r="I40" s="220">
        <v>0.77986111111111101</v>
      </c>
      <c r="J40" s="171"/>
      <c r="K40" s="214"/>
      <c r="L40" s="171">
        <v>1</v>
      </c>
      <c r="M40" s="171"/>
      <c r="N40" s="171">
        <v>30</v>
      </c>
      <c r="O40" s="199"/>
    </row>
    <row r="41" spans="1:15" x14ac:dyDescent="0.25">
      <c r="A41" s="278" t="s">
        <v>153</v>
      </c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</row>
    <row r="42" spans="1:15" ht="24.75" thickBot="1" x14ac:dyDescent="0.3">
      <c r="A42" s="201" t="s">
        <v>98</v>
      </c>
      <c r="B42" s="202" t="s">
        <v>8</v>
      </c>
      <c r="C42" s="202" t="s">
        <v>9</v>
      </c>
      <c r="D42" s="202" t="s">
        <v>10</v>
      </c>
      <c r="E42" s="202" t="s">
        <v>13</v>
      </c>
      <c r="F42" s="202" t="s">
        <v>48</v>
      </c>
      <c r="G42" s="202" t="s">
        <v>49</v>
      </c>
      <c r="H42" s="202" t="s">
        <v>14</v>
      </c>
      <c r="I42" s="202" t="s">
        <v>41</v>
      </c>
      <c r="J42" s="202" t="s">
        <v>15</v>
      </c>
      <c r="K42" s="202" t="s">
        <v>32</v>
      </c>
      <c r="L42" s="202" t="s">
        <v>44</v>
      </c>
      <c r="M42" s="202" t="s">
        <v>10</v>
      </c>
      <c r="N42" s="202" t="s">
        <v>22</v>
      </c>
      <c r="O42" s="202" t="s">
        <v>23</v>
      </c>
    </row>
    <row r="43" spans="1:15" ht="15.75" thickBot="1" x14ac:dyDescent="0.3">
      <c r="A43" s="146">
        <v>1</v>
      </c>
      <c r="B43" s="125" t="s">
        <v>306</v>
      </c>
      <c r="C43" s="171">
        <v>1996</v>
      </c>
      <c r="D43" s="171"/>
      <c r="E43" s="171">
        <v>12</v>
      </c>
      <c r="F43" s="171" t="s">
        <v>198</v>
      </c>
      <c r="G43" s="151">
        <v>250</v>
      </c>
      <c r="H43" s="171" t="s">
        <v>408</v>
      </c>
      <c r="I43" s="220">
        <v>0.64722222222222225</v>
      </c>
      <c r="J43" s="171"/>
      <c r="K43" s="171"/>
      <c r="L43" s="171">
        <v>1</v>
      </c>
      <c r="M43" s="171"/>
      <c r="N43" s="171">
        <v>30</v>
      </c>
      <c r="O43" s="199" t="s">
        <v>404</v>
      </c>
    </row>
    <row r="45" spans="1:15" x14ac:dyDescent="0.25">
      <c r="B45" s="166" t="s">
        <v>393</v>
      </c>
      <c r="C45" s="166" t="s">
        <v>394</v>
      </c>
      <c r="D45" s="166"/>
      <c r="E45" s="166"/>
      <c r="F45" s="166"/>
      <c r="G45" s="166"/>
      <c r="H45" s="166"/>
      <c r="I45" s="166"/>
      <c r="J45" s="166"/>
      <c r="K45" s="166" t="s">
        <v>395</v>
      </c>
      <c r="L45" s="166"/>
      <c r="M45" s="166"/>
      <c r="N45" s="166" t="s">
        <v>396</v>
      </c>
      <c r="O45" s="166"/>
    </row>
  </sheetData>
  <sortState ref="B15:O18">
    <sortCondition ref="G15:G18"/>
  </sortState>
  <mergeCells count="16">
    <mergeCell ref="A38:O38"/>
    <mergeCell ref="A41:O41"/>
    <mergeCell ref="A35:O35"/>
    <mergeCell ref="A19:O19"/>
    <mergeCell ref="A13:O13"/>
    <mergeCell ref="A22:O22"/>
    <mergeCell ref="A27:O27"/>
    <mergeCell ref="A30:O30"/>
    <mergeCell ref="A8:O8"/>
    <mergeCell ref="A9:O9"/>
    <mergeCell ref="A1:B1"/>
    <mergeCell ref="A2:O2"/>
    <mergeCell ref="A3:O3"/>
    <mergeCell ref="A4:O4"/>
    <mergeCell ref="A5:O5"/>
    <mergeCell ref="A6:O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Двоеборье</vt:lpstr>
      <vt:lpstr>ЖИМ</vt:lpstr>
      <vt:lpstr>ДЦ</vt:lpstr>
      <vt:lpstr>Рывок</vt:lpstr>
      <vt:lpstr>Толчок</vt:lpstr>
      <vt:lpstr>АГР</vt:lpstr>
      <vt:lpstr>Троеборье</vt:lpstr>
      <vt:lpstr>Марафоны</vt:lpstr>
      <vt:lpstr>Гиревая гонка</vt:lpstr>
      <vt:lpstr>Жонглирование</vt:lpstr>
      <vt:lpstr>Командный</vt:lpstr>
      <vt:lpstr>ПОТОКИ 1</vt:lpstr>
      <vt:lpstr>ПОТОКИ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2022-09-21T12:49:17Z</dcterms:modified>
</cp:coreProperties>
</file>