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110" windowHeight="7035" tabRatio="673"/>
  </bookViews>
  <sheets>
    <sheet name="Двоеборье" sheetId="1" r:id="rId1"/>
    <sheet name="ДЦ" sheetId="4" r:id="rId2"/>
    <sheet name="АГР" sheetId="7" r:id="rId3"/>
    <sheet name="Толчок" sheetId="6" r:id="rId4"/>
    <sheet name="Рывок" sheetId="5" r:id="rId5"/>
    <sheet name="Гиревая гонка" sheetId="10" r:id="rId6"/>
    <sheet name="Марафон" sheetId="16" r:id="rId7"/>
    <sheet name="Командный" sheetId="12" r:id="rId8"/>
  </sheets>
  <definedNames>
    <definedName name="_xlnm.Print_Area" localSheetId="2">АГР!$A$1:$N$9</definedName>
    <definedName name="_xlnm.Print_Area" localSheetId="0">Двоеборье!$A$1:$R$13</definedName>
    <definedName name="_xlnm.Print_Area" localSheetId="4">Рывок!$A$1:$P$11</definedName>
    <definedName name="_xlnm.Print_Area" localSheetId="3">Толчок!$A$1:$P$13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L20" i="4" l="1"/>
  <c r="W29" i="12" l="1"/>
  <c r="W28" i="12"/>
  <c r="W24" i="12"/>
  <c r="W27" i="12"/>
  <c r="W13" i="12"/>
  <c r="W26" i="12"/>
  <c r="W25" i="12"/>
  <c r="W23" i="12"/>
  <c r="W22" i="12"/>
  <c r="W21" i="12"/>
  <c r="W16" i="12"/>
  <c r="W15" i="12"/>
  <c r="W18" i="12"/>
  <c r="W17" i="12"/>
  <c r="W14" i="12"/>
  <c r="T29" i="12"/>
  <c r="T28" i="12"/>
  <c r="T24" i="12"/>
  <c r="T27" i="12"/>
  <c r="T13" i="12"/>
  <c r="T26" i="12"/>
  <c r="T19" i="12"/>
  <c r="T25" i="12"/>
  <c r="T23" i="12"/>
  <c r="T16" i="12"/>
  <c r="T20" i="12"/>
  <c r="T15" i="12"/>
  <c r="T18" i="12"/>
  <c r="T17" i="12"/>
  <c r="T14" i="12"/>
  <c r="Q29" i="12"/>
  <c r="Q28" i="12"/>
  <c r="Q24" i="12"/>
  <c r="Q27" i="12"/>
  <c r="Q13" i="12"/>
  <c r="Q26" i="12"/>
  <c r="Q19" i="12"/>
  <c r="Q25" i="12"/>
  <c r="Q22" i="12"/>
  <c r="Q20" i="12"/>
  <c r="Q18" i="12"/>
  <c r="Q14" i="12"/>
  <c r="N24" i="12"/>
  <c r="N27" i="12"/>
  <c r="N26" i="12"/>
  <c r="N19" i="12"/>
  <c r="N25" i="12"/>
  <c r="N21" i="12"/>
  <c r="N12" i="12"/>
  <c r="N18" i="12"/>
  <c r="N17" i="12"/>
  <c r="E29" i="12"/>
  <c r="E28" i="12"/>
  <c r="E24" i="12"/>
  <c r="E27" i="12"/>
  <c r="E13" i="12"/>
  <c r="E26" i="12"/>
  <c r="E19" i="12"/>
  <c r="E25" i="12"/>
  <c r="E23" i="12"/>
  <c r="E22" i="12"/>
  <c r="E21" i="12"/>
  <c r="E16" i="12"/>
  <c r="E20" i="12"/>
  <c r="E12" i="12"/>
  <c r="E15" i="12"/>
  <c r="E17" i="12"/>
  <c r="E14" i="12"/>
  <c r="H29" i="12"/>
  <c r="H28" i="12"/>
  <c r="H24" i="12"/>
  <c r="H27" i="12"/>
  <c r="H13" i="12"/>
  <c r="H26" i="12"/>
  <c r="H19" i="12"/>
  <c r="H25" i="12"/>
  <c r="H23" i="12"/>
  <c r="H22" i="12"/>
  <c r="H21" i="12"/>
  <c r="H16" i="12"/>
  <c r="H20" i="12"/>
  <c r="H12" i="12"/>
  <c r="H18" i="12"/>
  <c r="H17" i="12"/>
  <c r="H14" i="12"/>
  <c r="K15" i="12"/>
  <c r="K20" i="12"/>
  <c r="K16" i="12"/>
  <c r="K21" i="12"/>
  <c r="K22" i="12"/>
  <c r="K23" i="12"/>
  <c r="K13" i="12"/>
  <c r="K27" i="12"/>
  <c r="K28" i="12"/>
  <c r="K29" i="12"/>
  <c r="K14" i="12"/>
  <c r="M31" i="5"/>
  <c r="M29" i="5"/>
  <c r="M27" i="5"/>
  <c r="M23" i="5"/>
  <c r="M20" i="5"/>
  <c r="M22" i="5"/>
  <c r="M17" i="5"/>
  <c r="M15" i="5"/>
  <c r="M14" i="5"/>
  <c r="J12" i="7"/>
  <c r="L19" i="4"/>
  <c r="L29" i="12"/>
  <c r="N29" i="12" s="1"/>
  <c r="I18" i="12"/>
  <c r="J18" i="12"/>
  <c r="L15" i="12"/>
  <c r="M23" i="12"/>
  <c r="N23" i="12" s="1"/>
  <c r="V19" i="12"/>
  <c r="W19" i="12" s="1"/>
  <c r="K19" i="12"/>
  <c r="M15" i="12"/>
  <c r="P21" i="12"/>
  <c r="Q21" i="12" s="1"/>
  <c r="F15" i="12"/>
  <c r="H15" i="12" s="1"/>
  <c r="M22" i="12"/>
  <c r="N22" i="12" s="1"/>
  <c r="L26" i="4"/>
  <c r="L24" i="4"/>
  <c r="R12" i="12"/>
  <c r="T12" i="12" s="1"/>
  <c r="M20" i="12"/>
  <c r="N20" i="12" s="1"/>
  <c r="Z20" i="12" s="1"/>
  <c r="L13" i="12"/>
  <c r="M13" i="12"/>
  <c r="M28" i="12"/>
  <c r="N28" i="12" s="1"/>
  <c r="M14" i="12"/>
  <c r="L16" i="12"/>
  <c r="N16" i="12" s="1"/>
  <c r="L14" i="12"/>
  <c r="N14" i="12" s="1"/>
  <c r="L16" i="1"/>
  <c r="N16" i="1" s="1"/>
  <c r="L12" i="1"/>
  <c r="N12" i="1" s="1"/>
  <c r="L15" i="1"/>
  <c r="N15" i="1" s="1"/>
  <c r="P17" i="12"/>
  <c r="Q17" i="12" s="1"/>
  <c r="P23" i="12"/>
  <c r="Q23" i="12" s="1"/>
  <c r="J17" i="12"/>
  <c r="K17" i="12" s="1"/>
  <c r="J25" i="12"/>
  <c r="K25" i="12" s="1"/>
  <c r="J12" i="12"/>
  <c r="K12" i="12" s="1"/>
  <c r="V16" i="12"/>
  <c r="V20" i="12"/>
  <c r="W20" i="12" s="1"/>
  <c r="V12" i="12"/>
  <c r="W12" i="12" s="1"/>
  <c r="J24" i="12"/>
  <c r="K24" i="12" s="1"/>
  <c r="I26" i="12"/>
  <c r="K26" i="12" s="1"/>
  <c r="D18" i="12"/>
  <c r="E18" i="12" s="1"/>
  <c r="P16" i="12"/>
  <c r="P15" i="12"/>
  <c r="Q15" i="12" s="1"/>
  <c r="O16" i="12"/>
  <c r="Q16" i="12" s="1"/>
  <c r="P12" i="12"/>
  <c r="Q12" i="12" s="1"/>
  <c r="R17" i="12"/>
  <c r="S17" i="12"/>
  <c r="S21" i="12"/>
  <c r="T21" i="12" s="1"/>
  <c r="S22" i="12"/>
  <c r="T22" i="12" s="1"/>
  <c r="S14" i="12"/>
  <c r="R14" i="12"/>
  <c r="R27" i="12"/>
  <c r="L14" i="1"/>
  <c r="N14" i="1" s="1"/>
  <c r="M19" i="1"/>
  <c r="L13" i="1"/>
  <c r="N13" i="1" s="1"/>
  <c r="N13" i="12" l="1"/>
  <c r="Z13" i="12" s="1"/>
  <c r="N15" i="12"/>
  <c r="Z16" i="12"/>
  <c r="Z15" i="12"/>
  <c r="K18" i="12"/>
  <c r="Z18" i="12" s="1"/>
  <c r="Z26" i="12"/>
  <c r="Z25" i="12"/>
  <c r="Z17" i="12"/>
  <c r="Z27" i="12"/>
  <c r="Z12" i="12"/>
  <c r="Z24" i="12"/>
  <c r="Z21" i="12"/>
  <c r="Z28" i="12"/>
  <c r="Z22" i="12"/>
  <c r="Z23" i="12"/>
  <c r="Z29" i="12"/>
  <c r="Z19" i="12"/>
  <c r="L24" i="1"/>
  <c r="N24" i="1" s="1"/>
  <c r="L17" i="1"/>
  <c r="N17" i="1" s="1"/>
  <c r="Z14" i="12" l="1"/>
  <c r="AA29" i="12" s="1"/>
  <c r="L23" i="1"/>
  <c r="N23" i="1" s="1"/>
  <c r="M21" i="1"/>
  <c r="AA22" i="12" l="1"/>
  <c r="AA14" i="12"/>
  <c r="AA24" i="12"/>
  <c r="AA12" i="12"/>
  <c r="AA20" i="12"/>
  <c r="AA25" i="12"/>
  <c r="AA17" i="12"/>
  <c r="AA27" i="12"/>
  <c r="AA26" i="12"/>
  <c r="AA15" i="12"/>
  <c r="AA13" i="12"/>
  <c r="AA16" i="12"/>
  <c r="AA23" i="12"/>
  <c r="AA28" i="12"/>
  <c r="AA21" i="12"/>
</calcChain>
</file>

<file path=xl/sharedStrings.xml><?xml version="1.0" encoding="utf-8"?>
<sst xmlns="http://schemas.openxmlformats.org/spreadsheetml/2006/main" count="546" uniqueCount="195">
  <si>
    <t>МИРОВАЯ АССОЦИАЦИЯ КЛУБОВ ГИРЕВОГО СПОРТА</t>
  </si>
  <si>
    <t>РОССИЙСКИЙ СОЮЗ ГИРЕВОГО СПОРТА</t>
  </si>
  <si>
    <t>ПРОТОКОЛ</t>
  </si>
  <si>
    <t>Двоеборье</t>
  </si>
  <si>
    <t xml:space="preserve"> МУЖЧИНЫ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</si>
  <si>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</si>
  <si>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</si>
  <si>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</si>
  <si>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</si>
  <si>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</si>
  <si>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</si>
  <si>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</si>
  <si>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Толчок</t>
  </si>
  <si>
    <t xml:space="preserve"> Рывок Сумма </t>
  </si>
  <si>
    <t xml:space="preserve"> Рывок</t>
  </si>
  <si>
    <t>Двоеборье 5 минут</t>
  </si>
  <si>
    <t>Двоеборье 10 минут</t>
  </si>
  <si>
    <t>Очки</t>
  </si>
  <si>
    <t xml:space="preserve"> Место</t>
  </si>
  <si>
    <t>Очки в команду</t>
  </si>
  <si>
    <t>Тренер</t>
  </si>
  <si>
    <t>Место</t>
  </si>
  <si>
    <t>Жим</t>
  </si>
  <si>
    <t>Длинный цикл</t>
  </si>
  <si>
    <t>Рывок</t>
  </si>
  <si>
    <t>Рывок 5 минут</t>
  </si>
  <si>
    <t>Рывок 10 минут</t>
  </si>
  <si>
    <t>Толчок 5 минут</t>
  </si>
  <si>
    <t>Толчок 3 минуты</t>
  </si>
  <si>
    <t>АГР 12 минут</t>
  </si>
  <si>
    <t>Армейский гиревой рывок</t>
  </si>
  <si>
    <t>ДЦ</t>
  </si>
  <si>
    <t>Мужчины</t>
  </si>
  <si>
    <t xml:space="preserve">Место </t>
  </si>
  <si>
    <t>Уровень</t>
  </si>
  <si>
    <t>Подьемы</t>
  </si>
  <si>
    <t>Гиревая гонка</t>
  </si>
  <si>
    <t xml:space="preserve">Командный зачет </t>
  </si>
  <si>
    <t>Армейский рывок</t>
  </si>
  <si>
    <t>Толчок 1 минута</t>
  </si>
  <si>
    <t>Ветераны 40-49</t>
  </si>
  <si>
    <t>Ветераны 50-59</t>
  </si>
  <si>
    <t>№</t>
  </si>
  <si>
    <t xml:space="preserve">ДЦ </t>
  </si>
  <si>
    <t>Женщины</t>
  </si>
  <si>
    <t>КМС</t>
  </si>
  <si>
    <t>СТИМ</t>
  </si>
  <si>
    <t>Атлет</t>
  </si>
  <si>
    <t>Сумма очков</t>
  </si>
  <si>
    <t>ДЦ 10 минут</t>
  </si>
  <si>
    <t>ДЦ 5 минут</t>
  </si>
  <si>
    <t>ДЦ 3 минуты</t>
  </si>
  <si>
    <t>Вет. Юн.</t>
  </si>
  <si>
    <t>Взр.</t>
  </si>
  <si>
    <t xml:space="preserve">Сумма участников </t>
  </si>
  <si>
    <t>Макаров Андрей</t>
  </si>
  <si>
    <t>АТЛЕТ</t>
  </si>
  <si>
    <t>Юноши до 18 лет</t>
  </si>
  <si>
    <t>ЛИЧНО</t>
  </si>
  <si>
    <t>Международная серия гран при по гиревому спорту</t>
  </si>
  <si>
    <t>г.Санкт-Петербург</t>
  </si>
  <si>
    <t xml:space="preserve">Международная серия гран при по гиревому спорту
в рамках международного фестиваля гири
</t>
  </si>
  <si>
    <t>30 мин</t>
  </si>
  <si>
    <t>Рывок 1 мин</t>
  </si>
  <si>
    <t>Большой Куш</t>
  </si>
  <si>
    <t>Центр гиревого спорта</t>
  </si>
  <si>
    <t>Толчок 10 минут</t>
  </si>
  <si>
    <t>Ветераны 40-50</t>
  </si>
  <si>
    <t>ЖЕНЩИНЫ</t>
  </si>
  <si>
    <t>Ветераны Женщины 35-44</t>
  </si>
  <si>
    <t>Ветераны Женщины 45-54</t>
  </si>
  <si>
    <t>105+</t>
  </si>
  <si>
    <t>Ветераны 51-60</t>
  </si>
  <si>
    <t>Ветераны 61+</t>
  </si>
  <si>
    <t>Новый Свет</t>
  </si>
  <si>
    <t>Ветераны Женщины 55+</t>
  </si>
  <si>
    <t>Чихачев Антон</t>
  </si>
  <si>
    <t>Руднев С.Л.</t>
  </si>
  <si>
    <t>Еврофитнес</t>
  </si>
  <si>
    <t>Девушки до 18 лет</t>
  </si>
  <si>
    <t>Полумарафон</t>
  </si>
  <si>
    <t>ID</t>
  </si>
  <si>
    <t>100 Пудов</t>
  </si>
  <si>
    <t>ЖИМ, толчок</t>
  </si>
  <si>
    <t>Спринт, марафон</t>
  </si>
  <si>
    <t>Kettlebell squad</t>
  </si>
  <si>
    <t>5-6 августа 2023 год</t>
  </si>
  <si>
    <t>Международная серия Гран при по гиревому спорту</t>
  </si>
  <si>
    <t>Фомин Анатолий</t>
  </si>
  <si>
    <t>Волосатов Константин</t>
  </si>
  <si>
    <t>Knagu</t>
  </si>
  <si>
    <t>Шайхутдинов Альберт</t>
  </si>
  <si>
    <t>Макаров А.Ф.</t>
  </si>
  <si>
    <t>Гиревик</t>
  </si>
  <si>
    <t>Беглов Ибрагим</t>
  </si>
  <si>
    <t>Шанин А.А.</t>
  </si>
  <si>
    <t>МОРСКОЙ БОЙ</t>
  </si>
  <si>
    <t>Морской бой</t>
  </si>
  <si>
    <t>Шарапов Андрей</t>
  </si>
  <si>
    <t>Новый свет</t>
  </si>
  <si>
    <t>Логниов В.</t>
  </si>
  <si>
    <t>Клевцова Татьяна</t>
  </si>
  <si>
    <t>Dream Team</t>
  </si>
  <si>
    <t>Карпова Ольга</t>
  </si>
  <si>
    <t>Дегтерева Татьяна</t>
  </si>
  <si>
    <t>Янин И.</t>
  </si>
  <si>
    <t>Боровкова Ольга</t>
  </si>
  <si>
    <t>Клевцов Олег</t>
  </si>
  <si>
    <t>Логинов В.</t>
  </si>
  <si>
    <t>Бабушкин Михаил</t>
  </si>
  <si>
    <t>МС</t>
  </si>
  <si>
    <t>20+20</t>
  </si>
  <si>
    <t>Сто пудов</t>
  </si>
  <si>
    <t>Самостоятельно</t>
  </si>
  <si>
    <t>Олифер Денис</t>
  </si>
  <si>
    <t>Бабушкин М, Рачинский С.</t>
  </si>
  <si>
    <t>Астахов Иван</t>
  </si>
  <si>
    <t>24+24</t>
  </si>
  <si>
    <t>Бабушкин М</t>
  </si>
  <si>
    <t>Турок Наталья</t>
  </si>
  <si>
    <t>Напреенко С</t>
  </si>
  <si>
    <t>г. Минск</t>
  </si>
  <si>
    <t>Закомолдин Александр</t>
  </si>
  <si>
    <t>г. Тверь</t>
  </si>
  <si>
    <t>Суворов А.</t>
  </si>
  <si>
    <t>Слепнёва Ольга</t>
  </si>
  <si>
    <t>12+12</t>
  </si>
  <si>
    <t>Рябченко А</t>
  </si>
  <si>
    <t>г. Новокузнецк</t>
  </si>
  <si>
    <t>Виноградова Вероника</t>
  </si>
  <si>
    <t>Виноградов М</t>
  </si>
  <si>
    <t>Кулганик Александр</t>
  </si>
  <si>
    <t>Рачинский С.</t>
  </si>
  <si>
    <t>Чернов Михаил</t>
  </si>
  <si>
    <t>Астраханская обл.</t>
  </si>
  <si>
    <t>Кривошеина Галина</t>
  </si>
  <si>
    <t>ID team</t>
  </si>
  <si>
    <t>Денисов И</t>
  </si>
  <si>
    <t>Голодников Тимофей</t>
  </si>
  <si>
    <t>16+16</t>
  </si>
  <si>
    <t>Виноградов Михаил</t>
  </si>
  <si>
    <t>МСМК</t>
  </si>
  <si>
    <t>Центр Гиревого Спорта</t>
  </si>
  <si>
    <t>Рачинский С</t>
  </si>
  <si>
    <t>Астахов Евгений</t>
  </si>
  <si>
    <t>28+28</t>
  </si>
  <si>
    <t>Турищев Д.</t>
  </si>
  <si>
    <t>60 мин</t>
  </si>
  <si>
    <t>Большой куш</t>
  </si>
  <si>
    <t>Егоров Сергей</t>
  </si>
  <si>
    <t>МетоИнтегра</t>
  </si>
  <si>
    <t>Сергеев В.</t>
  </si>
  <si>
    <t>Сидорин Валерий</t>
  </si>
  <si>
    <t>Шадрин Вячеслав</t>
  </si>
  <si>
    <t>Шадрин тим</t>
  </si>
  <si>
    <t>Шанин Александр</t>
  </si>
  <si>
    <t>32+32</t>
  </si>
  <si>
    <t>мсмк</t>
  </si>
  <si>
    <t>22+22</t>
  </si>
  <si>
    <t>78+</t>
  </si>
  <si>
    <t>Денисов Иван</t>
  </si>
  <si>
    <t>ID Team</t>
  </si>
  <si>
    <t>73+</t>
  </si>
  <si>
    <t>Бегонюк Дмитрий</t>
  </si>
  <si>
    <t>Моничев Данила</t>
  </si>
  <si>
    <t>Рывок 2 мин</t>
  </si>
  <si>
    <t>Киселев Дмитрий</t>
  </si>
  <si>
    <t>61:43</t>
  </si>
  <si>
    <t>75:12</t>
  </si>
  <si>
    <t>Дусова Алёна</t>
  </si>
  <si>
    <t>Попенков Виталий</t>
  </si>
  <si>
    <t>2:49:00</t>
  </si>
  <si>
    <t>Астраханская область</t>
  </si>
  <si>
    <t>Новокузнецк</t>
  </si>
  <si>
    <t>Минск</t>
  </si>
  <si>
    <t>Тверь</t>
  </si>
  <si>
    <t>Тупеко Вячеслав</t>
  </si>
  <si>
    <t>Кратиров Алексей</t>
  </si>
  <si>
    <t>Михайлов Михаил</t>
  </si>
  <si>
    <t>Шадрин Тим</t>
  </si>
  <si>
    <t>Громова Екатерина</t>
  </si>
  <si>
    <t>Кулик Е</t>
  </si>
  <si>
    <t>Мингалева Полина</t>
  </si>
  <si>
    <t>Ветераны Девочки до 12 лет</t>
  </si>
  <si>
    <t>Бардакова Анжелика</t>
  </si>
  <si>
    <t>Ратников Никита</t>
  </si>
  <si>
    <t>Воробьев А</t>
  </si>
  <si>
    <t>68+</t>
  </si>
  <si>
    <t>Руднев С</t>
  </si>
  <si>
    <t>Kettlebell Squad</t>
  </si>
  <si>
    <t>22:18</t>
  </si>
  <si>
    <t>2V</t>
  </si>
  <si>
    <t>1V</t>
  </si>
  <si>
    <t>Вес кат</t>
  </si>
  <si>
    <t>Шайхутдинов Руслан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</si>
</sst>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"/>
    <numFmt numFmtId="165" formatCode="0.00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5" tint="0.39997558519241921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0">
    <xf numFmtId="0" fontId="0" fillId="0" borderId="0" xfId="0"/>
    <xf numFmtId="0" fontId="4" fillId="0" borderId="0" xfId="1" applyFont="1"/>
    <xf numFmtId="0" fontId="7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/>
    <xf numFmtId="164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0" fillId="6" borderId="0" xfId="0" applyFill="1"/>
    <xf numFmtId="0" fontId="10" fillId="6" borderId="1" xfId="1" applyFont="1" applyFill="1" applyBorder="1" applyAlignment="1">
      <alignment horizontal="center" vertical="center"/>
    </xf>
    <xf numFmtId="0" fontId="0" fillId="6" borderId="0" xfId="0" applyFill="1" applyAlignment="1"/>
    <xf numFmtId="0" fontId="0" fillId="0" borderId="0" xfId="0" applyAlignment="1"/>
    <xf numFmtId="0" fontId="0" fillId="0" borderId="0" xfId="0" applyAlignment="1">
      <alignment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17" fillId="5" borderId="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0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20" fontId="8" fillId="6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/>
    <xf numFmtId="0" fontId="12" fillId="0" borderId="1" xfId="0" applyFont="1" applyBorder="1"/>
    <xf numFmtId="165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165" fontId="12" fillId="6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left" vertical="center"/>
    </xf>
    <xf numFmtId="166" fontId="12" fillId="6" borderId="1" xfId="0" applyNumberFormat="1" applyFont="1" applyFill="1" applyBorder="1" applyAlignment="1">
      <alignment horizontal="center"/>
    </xf>
    <xf numFmtId="165" fontId="0" fillId="6" borderId="0" xfId="0" applyNumberFormat="1" applyFill="1"/>
    <xf numFmtId="0" fontId="12" fillId="0" borderId="1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12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13" fillId="0" borderId="0" xfId="1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8" fillId="0" borderId="1" xfId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2" fillId="6" borderId="2" xfId="0" applyFont="1" applyFill="1" applyBorder="1"/>
    <xf numFmtId="0" fontId="8" fillId="5" borderId="4" xfId="1" applyFont="1" applyFill="1" applyBorder="1" applyAlignment="1">
      <alignment horizontal="center" vertical="center" wrapText="1"/>
    </xf>
    <xf numFmtId="0" fontId="8" fillId="12" borderId="4" xfId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9" fillId="15" borderId="3" xfId="1" applyFont="1" applyFill="1" applyBorder="1" applyAlignment="1">
      <alignment horizontal="left" vertical="center"/>
    </xf>
    <xf numFmtId="0" fontId="17" fillId="16" borderId="3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12" fillId="0" borderId="8" xfId="0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9" fillId="15" borderId="23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20" fontId="8" fillId="0" borderId="1" xfId="1" applyNumberFormat="1" applyFont="1" applyFill="1" applyBorder="1" applyAlignment="1">
      <alignment horizontal="center" vertical="center"/>
    </xf>
    <xf numFmtId="0" fontId="9" fillId="15" borderId="22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8" borderId="1" xfId="0" applyFont="1" applyFill="1" applyBorder="1" applyAlignment="1">
      <alignment horizontal="center"/>
    </xf>
    <xf numFmtId="0" fontId="12" fillId="0" borderId="2" xfId="0" applyFont="1" applyFill="1" applyBorder="1"/>
    <xf numFmtId="166" fontId="12" fillId="0" borderId="2" xfId="0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9" fillId="15" borderId="40" xfId="1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0" borderId="4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0" fillId="0" borderId="0" xfId="0" applyBorder="1"/>
    <xf numFmtId="0" fontId="11" fillId="0" borderId="30" xfId="1" applyFont="1" applyBorder="1" applyAlignment="1">
      <alignment horizontal="center" vertical="center"/>
    </xf>
    <xf numFmtId="0" fontId="12" fillId="6" borderId="31" xfId="0" applyFont="1" applyFill="1" applyBorder="1" applyAlignment="1">
      <alignment horizontal="center"/>
    </xf>
    <xf numFmtId="0" fontId="11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22" fillId="9" borderId="3" xfId="1" applyFont="1" applyFill="1" applyBorder="1" applyAlignment="1">
      <alignment horizontal="center" vertical="center"/>
    </xf>
    <xf numFmtId="0" fontId="22" fillId="9" borderId="34" xfId="1" applyFont="1" applyFill="1" applyBorder="1" applyAlignment="1">
      <alignment horizontal="center" vertical="center"/>
    </xf>
    <xf numFmtId="0" fontId="22" fillId="9" borderId="36" xfId="1" applyFont="1" applyFill="1" applyBorder="1" applyAlignment="1">
      <alignment horizontal="center" vertical="center"/>
    </xf>
    <xf numFmtId="0" fontId="22" fillId="9" borderId="1" xfId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18" fillId="9" borderId="3" xfId="1" applyFont="1" applyFill="1" applyBorder="1" applyAlignment="1">
      <alignment horizontal="center" vertical="center"/>
    </xf>
    <xf numFmtId="0" fontId="18" fillId="9" borderId="34" xfId="1" applyFont="1" applyFill="1" applyBorder="1" applyAlignment="1">
      <alignment horizontal="center" vertical="center"/>
    </xf>
    <xf numFmtId="0" fontId="18" fillId="9" borderId="3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4" fillId="8" borderId="5" xfId="1" applyFont="1" applyFill="1" applyBorder="1" applyAlignment="1">
      <alignment horizontal="center" vertical="center"/>
    </xf>
    <xf numFmtId="0" fontId="14" fillId="8" borderId="6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8" fillId="10" borderId="1" xfId="1" applyFont="1" applyFill="1" applyBorder="1" applyAlignment="1">
      <alignment horizontal="center" vertical="center"/>
    </xf>
    <xf numFmtId="0" fontId="14" fillId="8" borderId="13" xfId="1" applyFont="1" applyFill="1" applyBorder="1" applyAlignment="1">
      <alignment horizontal="center" vertical="center"/>
    </xf>
    <xf numFmtId="0" fontId="14" fillId="8" borderId="14" xfId="1" applyFont="1" applyFill="1" applyBorder="1" applyAlignment="1">
      <alignment horizontal="center" vertical="center"/>
    </xf>
    <xf numFmtId="0" fontId="22" fillId="9" borderId="18" xfId="1" applyFont="1" applyFill="1" applyBorder="1" applyAlignment="1">
      <alignment horizontal="center" vertical="center"/>
    </xf>
    <xf numFmtId="0" fontId="22" fillId="9" borderId="19" xfId="1" applyFont="1" applyFill="1" applyBorder="1" applyAlignment="1">
      <alignment horizontal="center" vertical="center"/>
    </xf>
    <xf numFmtId="0" fontId="22" fillId="9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8" fillId="9" borderId="1" xfId="1" applyFont="1" applyFill="1" applyBorder="1" applyAlignment="1">
      <alignment horizontal="center" vertical="center"/>
    </xf>
    <xf numFmtId="0" fontId="18" fillId="10" borderId="8" xfId="1" applyFont="1" applyFill="1" applyBorder="1" applyAlignment="1">
      <alignment horizontal="center" vertical="center"/>
    </xf>
    <xf numFmtId="0" fontId="18" fillId="10" borderId="36" xfId="1" applyFont="1" applyFill="1" applyBorder="1" applyAlignment="1">
      <alignment horizontal="center" vertical="center"/>
    </xf>
    <xf numFmtId="0" fontId="18" fillId="10" borderId="4" xfId="1" applyFont="1" applyFill="1" applyBorder="1" applyAlignment="1">
      <alignment horizontal="center" vertical="center"/>
    </xf>
    <xf numFmtId="0" fontId="14" fillId="8" borderId="32" xfId="1" applyFont="1" applyFill="1" applyBorder="1" applyAlignment="1">
      <alignment horizontal="center" vertical="center"/>
    </xf>
    <xf numFmtId="0" fontId="14" fillId="8" borderId="33" xfId="1" applyFont="1" applyFill="1" applyBorder="1" applyAlignment="1">
      <alignment horizontal="center" vertical="center"/>
    </xf>
    <xf numFmtId="0" fontId="18" fillId="9" borderId="32" xfId="1" applyFont="1" applyFill="1" applyBorder="1" applyAlignment="1">
      <alignment horizontal="center" vertical="center"/>
    </xf>
    <xf numFmtId="0" fontId="18" fillId="9" borderId="33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18" fillId="9" borderId="18" xfId="1" applyFont="1" applyFill="1" applyBorder="1" applyAlignment="1">
      <alignment horizontal="center" vertical="center"/>
    </xf>
    <xf numFmtId="0" fontId="18" fillId="9" borderId="19" xfId="1" applyFont="1" applyFill="1" applyBorder="1" applyAlignment="1">
      <alignment horizontal="center" vertical="center"/>
    </xf>
    <xf numFmtId="0" fontId="18" fillId="9" borderId="20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22" fillId="9" borderId="13" xfId="1" applyFont="1" applyFill="1" applyBorder="1" applyAlignment="1">
      <alignment horizontal="center" vertical="center"/>
    </xf>
    <xf numFmtId="0" fontId="22" fillId="9" borderId="14" xfId="1" applyFont="1" applyFill="1" applyBorder="1" applyAlignment="1">
      <alignment horizontal="center" vertical="center"/>
    </xf>
    <xf numFmtId="0" fontId="22" fillId="9" borderId="35" xfId="1" applyFont="1" applyFill="1" applyBorder="1" applyAlignment="1">
      <alignment horizontal="center" vertical="center"/>
    </xf>
    <xf numFmtId="0" fontId="22" fillId="17" borderId="1" xfId="1" applyFont="1" applyFill="1" applyBorder="1" applyAlignment="1">
      <alignment horizontal="center" vertical="center"/>
    </xf>
    <xf numFmtId="0" fontId="14" fillId="18" borderId="18" xfId="1" applyFont="1" applyFill="1" applyBorder="1" applyAlignment="1">
      <alignment horizontal="center" vertical="center"/>
    </xf>
    <xf numFmtId="0" fontId="14" fillId="18" borderId="1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19" fillId="6" borderId="1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20" fillId="0" borderId="18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6" borderId="18" xfId="1" applyFont="1" applyFill="1" applyBorder="1" applyAlignment="1">
      <alignment horizontal="center" vertical="center"/>
    </xf>
    <xf numFmtId="0" fontId="20" fillId="6" borderId="19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19" fillId="6" borderId="8" xfId="1" applyFont="1" applyFill="1" applyBorder="1" applyAlignment="1">
      <alignment horizontal="center" vertical="center" wrapText="1"/>
    </xf>
    <xf numFmtId="0" fontId="19" fillId="6" borderId="16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/>
    </xf>
    <xf numFmtId="0" fontId="19" fillId="6" borderId="17" xfId="1" applyFont="1" applyFill="1" applyBorder="1" applyAlignment="1">
      <alignment horizontal="center" vertical="center"/>
    </xf>
    <xf numFmtId="0" fontId="20" fillId="0" borderId="26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19" fillId="6" borderId="39" xfId="1" applyFont="1" applyFill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19" fillId="6" borderId="17" xfId="1" applyFont="1" applyFill="1" applyBorder="1" applyAlignment="1">
      <alignment horizontal="center" vertical="center" wrapText="1"/>
    </xf>
    <xf numFmtId="0" fontId="19" fillId="6" borderId="28" xfId="1" applyFont="1" applyFill="1" applyBorder="1" applyAlignment="1">
      <alignment horizontal="center" vertical="center" wrapText="1"/>
    </xf>
    <xf numFmtId="0" fontId="8" fillId="20" borderId="4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left" vertical="center"/>
    </xf>
    <xf numFmtId="0" fontId="23" fillId="19" borderId="21" xfId="1" applyFont="1" applyFill="1" applyBorder="1" applyAlignment="1">
      <alignment horizontal="center" vertical="center"/>
    </xf>
    <xf numFmtId="0" fontId="23" fillId="19" borderId="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6" borderId="1" xfId="0" applyFont="1" applyFill="1" applyBorder="1"/>
    <xf numFmtId="0" fontId="24" fillId="6" borderId="1" xfId="0" applyFont="1" applyFill="1" applyBorder="1" applyAlignment="1">
      <alignment horizontal="center"/>
    </xf>
    <xf numFmtId="0" fontId="23" fillId="8" borderId="21" xfId="1" applyFont="1" applyFill="1" applyBorder="1" applyAlignment="1">
      <alignment horizontal="center" vertical="center"/>
    </xf>
    <xf numFmtId="0" fontId="23" fillId="8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3" fillId="6" borderId="1" xfId="1" applyFont="1" applyFill="1" applyBorder="1" applyAlignment="1">
      <alignment horizontal="center" vertical="center" wrapText="1"/>
    </xf>
    <xf numFmtId="0" fontId="23" fillId="9" borderId="34" xfId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/>
    </xf>
    <xf numFmtId="0" fontId="23" fillId="10" borderId="1" xfId="1" applyFont="1" applyFill="1" applyBorder="1" applyAlignment="1">
      <alignment horizontal="center" vertical="center"/>
    </xf>
    <xf numFmtId="0" fontId="24" fillId="0" borderId="1" xfId="0" applyFont="1" applyBorder="1"/>
    <xf numFmtId="0" fontId="3" fillId="21" borderId="1" xfId="1" applyFont="1" applyFill="1" applyBorder="1" applyAlignment="1">
      <alignment horizontal="left" vertical="center" wrapText="1"/>
    </xf>
    <xf numFmtId="0" fontId="3" fillId="20" borderId="1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center" vertical="center"/>
    </xf>
    <xf numFmtId="1" fontId="3" fillId="7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6" borderId="0" xfId="1" applyFont="1" applyFill="1" applyBorder="1" applyAlignment="1">
      <alignment horizontal="center" vertical="center" wrapText="1"/>
    </xf>
    <xf numFmtId="0" fontId="9" fillId="0" borderId="0" xfId="1" applyFont="1" applyAlignment="1"/>
    <xf numFmtId="0" fontId="25" fillId="5" borderId="33" xfId="1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/>
    </xf>
    <xf numFmtId="0" fontId="25" fillId="5" borderId="33" xfId="1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left" vertical="center"/>
    </xf>
    <xf numFmtId="0" fontId="25" fillId="6" borderId="33" xfId="0" applyFont="1" applyFill="1" applyBorder="1"/>
    <xf numFmtId="0" fontId="26" fillId="6" borderId="0" xfId="0" applyFont="1" applyFill="1"/>
    <xf numFmtId="0" fontId="23" fillId="19" borderId="1" xfId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 wrapText="1"/>
    </xf>
    <xf numFmtId="0" fontId="23" fillId="17" borderId="1" xfId="1" applyFont="1" applyFill="1" applyBorder="1" applyAlignment="1">
      <alignment horizontal="center" vertical="center"/>
    </xf>
    <xf numFmtId="0" fontId="23" fillId="8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23" fillId="19" borderId="41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23" fillId="9" borderId="37" xfId="1" applyFont="1" applyFill="1" applyBorder="1" applyAlignment="1">
      <alignment horizontal="center" vertical="center"/>
    </xf>
    <xf numFmtId="0" fontId="23" fillId="9" borderId="42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3" fillId="17" borderId="8" xfId="1" applyFont="1" applyFill="1" applyBorder="1" applyAlignment="1">
      <alignment horizontal="center" vertical="center"/>
    </xf>
    <xf numFmtId="0" fontId="23" fillId="17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23" fillId="9" borderId="8" xfId="1" applyFont="1" applyFill="1" applyBorder="1" applyAlignment="1">
      <alignment horizontal="center" vertical="center"/>
    </xf>
    <xf numFmtId="0" fontId="23" fillId="9" borderId="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6" borderId="41" xfId="1" applyFont="1" applyFill="1" applyBorder="1" applyAlignment="1">
      <alignment horizontal="center" vertical="center" wrapText="1"/>
    </xf>
    <xf numFmtId="0" fontId="23" fillId="8" borderId="41" xfId="1" applyFont="1" applyFill="1" applyBorder="1" applyAlignment="1">
      <alignment horizontal="center" vertical="center"/>
    </xf>
    <xf numFmtId="0" fontId="23" fillId="10" borderId="8" xfId="1" applyFont="1" applyFill="1" applyBorder="1" applyAlignment="1">
      <alignment horizontal="center" vertical="center"/>
    </xf>
    <xf numFmtId="0" fontId="23" fillId="1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24" fillId="0" borderId="11" xfId="0" applyFont="1" applyFill="1" applyBorder="1"/>
    <xf numFmtId="0" fontId="24" fillId="0" borderId="11" xfId="0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3" fillId="19" borderId="8" xfId="1" applyFont="1" applyFill="1" applyBorder="1" applyAlignment="1">
      <alignment horizontal="center" vertical="center"/>
    </xf>
    <xf numFmtId="0" fontId="23" fillId="19" borderId="9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/>
    </xf>
    <xf numFmtId="0" fontId="23" fillId="8" borderId="24" xfId="1" applyFont="1" applyFill="1" applyBorder="1" applyAlignment="1">
      <alignment horizontal="center" vertical="center"/>
    </xf>
    <xf numFmtId="0" fontId="23" fillId="8" borderId="2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377057</xdr:colOff>
      <xdr:row>1</xdr:row>
      <xdr:rowOff>7408</xdr:rowOff>
    </xdr:from>
    <xdr:to>
      <xdr:col>17</xdr:col>
      <xdr:colOff>931390</xdr:colOff>
      <xdr:row>5</xdr:row>
      <xdr:rowOff>173727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2474" y="208491"/>
          <a:ext cx="1164430" cy="1182319"/>
        </a:xfrm>
        <a:prstGeom prst="rect">
          <a:avLst/>
        </a:prstGeom>
      </xdr:spPr>
    </xdr:pic>
    <xdr:clientData/>
  </xdr:twoCellAnchor>
  <xdr:twoCellAnchor editAs="oneCell">
    <xdr:from>
      <xdr:col>0</xdr:col>
      <xdr:colOff>142206</xdr:colOff>
      <xdr:row>1</xdr:row>
      <xdr:rowOff>35700</xdr:rowOff>
    </xdr:from>
    <xdr:to>
      <xdr:col>1</xdr:col>
      <xdr:colOff>981483</xdr:colOff>
      <xdr:row>5</xdr:row>
      <xdr:rowOff>175984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6" y="236783"/>
          <a:ext cx="1114444" cy="1156284"/>
        </a:xfrm>
        <a:prstGeom prst="rect">
          <a:avLst/>
        </a:prstGeom>
      </xdr:spPr>
    </xdr:pic>
    <xdr:clientData/>
  </xdr:twoCellAnchor>
  <xdr:twoCellAnchor editAs="oneCell">
    <xdr:from>
      <xdr:col>14</xdr:col>
      <xdr:colOff>58560</xdr:colOff>
      <xdr:row>1</xdr:row>
      <xdr:rowOff>23774</xdr:rowOff>
    </xdr:from>
    <xdr:to>
      <xdr:col>16</xdr:col>
      <xdr:colOff>168867</xdr:colOff>
      <xdr:row>5</xdr:row>
      <xdr:rowOff>184149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8660" y="223799"/>
          <a:ext cx="1017765" cy="11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1020415</xdr:colOff>
      <xdr:row>1</xdr:row>
      <xdr:rowOff>19051</xdr:rowOff>
    </xdr:from>
    <xdr:to>
      <xdr:col>3</xdr:col>
      <xdr:colOff>255005</xdr:colOff>
      <xdr:row>5</xdr:row>
      <xdr:rowOff>165100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506" y="218210"/>
          <a:ext cx="1209209" cy="1185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190499</xdr:colOff>
      <xdr:row>0</xdr:row>
      <xdr:rowOff>189441</xdr:rowOff>
    </xdr:from>
    <xdr:to>
      <xdr:col>14</xdr:col>
      <xdr:colOff>302685</xdr:colOff>
      <xdr:row>5</xdr:row>
      <xdr:rowOff>94612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4916" y="189441"/>
          <a:ext cx="1128186" cy="1122254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804335</xdr:colOff>
      <xdr:row>5</xdr:row>
      <xdr:rowOff>98026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6783"/>
          <a:ext cx="1080842" cy="1078326"/>
        </a:xfrm>
        <a:prstGeom prst="rect">
          <a:avLst/>
        </a:prstGeom>
      </xdr:spPr>
    </xdr:pic>
    <xdr:clientData/>
  </xdr:twoCellAnchor>
  <xdr:twoCellAnchor editAs="oneCell">
    <xdr:from>
      <xdr:col>14</xdr:col>
      <xdr:colOff>402165</xdr:colOff>
      <xdr:row>1</xdr:row>
      <xdr:rowOff>14249</xdr:rowOff>
    </xdr:from>
    <xdr:to>
      <xdr:col>15</xdr:col>
      <xdr:colOff>755297</xdr:colOff>
      <xdr:row>5</xdr:row>
      <xdr:rowOff>82195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582" y="215332"/>
          <a:ext cx="966965" cy="1083946"/>
        </a:xfrm>
        <a:prstGeom prst="rect">
          <a:avLst/>
        </a:prstGeom>
      </xdr:spPr>
    </xdr:pic>
    <xdr:clientData/>
  </xdr:twoCellAnchor>
  <xdr:twoCellAnchor editAs="oneCell">
    <xdr:from>
      <xdr:col>1</xdr:col>
      <xdr:colOff>881306</xdr:colOff>
      <xdr:row>1</xdr:row>
      <xdr:rowOff>9526</xdr:rowOff>
    </xdr:from>
    <xdr:to>
      <xdr:col>3</xdr:col>
      <xdr:colOff>46143</xdr:colOff>
      <xdr:row>5</xdr:row>
      <xdr:rowOff>92183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139" y="210609"/>
          <a:ext cx="1171861" cy="1098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1</xdr:row>
      <xdr:rowOff>9528</xdr:rowOff>
    </xdr:from>
    <xdr:to>
      <xdr:col>12</xdr:col>
      <xdr:colOff>596370</xdr:colOff>
      <xdr:row>4</xdr:row>
      <xdr:rowOff>14751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09553"/>
          <a:ext cx="786870" cy="776748"/>
        </a:xfrm>
        <a:prstGeom prst="rect">
          <a:avLst/>
        </a:prstGeom>
      </xdr:spPr>
    </xdr:pic>
    <xdr:clientData/>
  </xdr:twoCellAnchor>
  <xdr:twoCellAnchor editAs="oneCell">
    <xdr:from>
      <xdr:col>0</xdr:col>
      <xdr:colOff>40992</xdr:colOff>
      <xdr:row>1</xdr:row>
      <xdr:rowOff>35701</xdr:rowOff>
    </xdr:from>
    <xdr:to>
      <xdr:col>1</xdr:col>
      <xdr:colOff>499620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2" y="238107"/>
          <a:ext cx="732472" cy="750112"/>
        </a:xfrm>
        <a:prstGeom prst="rect">
          <a:avLst/>
        </a:prstGeom>
      </xdr:spPr>
    </xdr:pic>
    <xdr:clientData/>
  </xdr:twoCellAnchor>
  <xdr:twoCellAnchor editAs="oneCell">
    <xdr:from>
      <xdr:col>13</xdr:col>
      <xdr:colOff>178593</xdr:colOff>
      <xdr:row>1</xdr:row>
      <xdr:rowOff>11868</xdr:rowOff>
    </xdr:from>
    <xdr:to>
      <xdr:col>13</xdr:col>
      <xdr:colOff>848956</xdr:colOff>
      <xdr:row>4</xdr:row>
      <xdr:rowOff>2165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968" y="214274"/>
          <a:ext cx="670363" cy="776110"/>
        </a:xfrm>
        <a:prstGeom prst="rect">
          <a:avLst/>
        </a:prstGeom>
      </xdr:spPr>
    </xdr:pic>
    <xdr:clientData/>
  </xdr:twoCellAnchor>
  <xdr:twoCellAnchor editAs="oneCell">
    <xdr:from>
      <xdr:col>1</xdr:col>
      <xdr:colOff>641830</xdr:colOff>
      <xdr:row>1</xdr:row>
      <xdr:rowOff>9527</xdr:rowOff>
    </xdr:from>
    <xdr:to>
      <xdr:col>1</xdr:col>
      <xdr:colOff>1421313</xdr:colOff>
      <xdr:row>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74" y="211933"/>
          <a:ext cx="779483" cy="7524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0</xdr:row>
      <xdr:rowOff>200024</xdr:rowOff>
    </xdr:from>
    <xdr:to>
      <xdr:col>14</xdr:col>
      <xdr:colOff>532605</xdr:colOff>
      <xdr:row>4</xdr:row>
      <xdr:rowOff>186804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031" y="200024"/>
          <a:ext cx="961230" cy="974999"/>
        </a:xfrm>
        <a:prstGeom prst="rect">
          <a:avLst/>
        </a:prstGeom>
      </xdr:spPr>
    </xdr:pic>
    <xdr:clientData/>
  </xdr:twoCellAnchor>
  <xdr:twoCellAnchor editAs="oneCell">
    <xdr:from>
      <xdr:col>0</xdr:col>
      <xdr:colOff>123430</xdr:colOff>
      <xdr:row>1</xdr:row>
      <xdr:rowOff>35700</xdr:rowOff>
    </xdr:from>
    <xdr:to>
      <xdr:col>1</xdr:col>
      <xdr:colOff>462086</xdr:colOff>
      <xdr:row>4</xdr:row>
      <xdr:rowOff>177818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30" y="236226"/>
          <a:ext cx="906146" cy="924171"/>
        </a:xfrm>
        <a:prstGeom prst="rect">
          <a:avLst/>
        </a:prstGeom>
      </xdr:spPr>
    </xdr:pic>
    <xdr:clientData/>
  </xdr:twoCellAnchor>
  <xdr:twoCellAnchor editAs="oneCell">
    <xdr:from>
      <xdr:col>15</xdr:col>
      <xdr:colOff>59531</xdr:colOff>
      <xdr:row>1</xdr:row>
      <xdr:rowOff>14250</xdr:rowOff>
    </xdr:from>
    <xdr:to>
      <xdr:col>15</xdr:col>
      <xdr:colOff>836784</xdr:colOff>
      <xdr:row>4</xdr:row>
      <xdr:rowOff>127655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8406" y="216656"/>
          <a:ext cx="777253" cy="899218"/>
        </a:xfrm>
        <a:prstGeom prst="rect">
          <a:avLst/>
        </a:prstGeom>
      </xdr:spPr>
    </xdr:pic>
    <xdr:clientData/>
  </xdr:twoCellAnchor>
  <xdr:twoCellAnchor editAs="oneCell">
    <xdr:from>
      <xdr:col>1</xdr:col>
      <xdr:colOff>872897</xdr:colOff>
      <xdr:row>1</xdr:row>
      <xdr:rowOff>9526</xdr:rowOff>
    </xdr:from>
    <xdr:to>
      <xdr:col>2</xdr:col>
      <xdr:colOff>331163</xdr:colOff>
      <xdr:row>4</xdr:row>
      <xdr:rowOff>190500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460" y="211932"/>
          <a:ext cx="1006077" cy="9667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1</xdr:row>
      <xdr:rowOff>121921</xdr:rowOff>
    </xdr:from>
    <xdr:to>
      <xdr:col>16</xdr:col>
      <xdr:colOff>659343</xdr:colOff>
      <xdr:row>5</xdr:row>
      <xdr:rowOff>28791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665" y="320041"/>
          <a:ext cx="946998" cy="966050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542199</xdr:colOff>
      <xdr:row>4</xdr:row>
      <xdr:rowOff>127000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6783"/>
          <a:ext cx="850456" cy="853300"/>
        </a:xfrm>
        <a:prstGeom prst="rect">
          <a:avLst/>
        </a:prstGeom>
      </xdr:spPr>
    </xdr:pic>
    <xdr:clientData/>
  </xdr:twoCellAnchor>
  <xdr:twoCellAnchor editAs="oneCell">
    <xdr:from>
      <xdr:col>16</xdr:col>
      <xdr:colOff>513080</xdr:colOff>
      <xdr:row>1</xdr:row>
      <xdr:rowOff>90450</xdr:rowOff>
    </xdr:from>
    <xdr:to>
      <xdr:col>16</xdr:col>
      <xdr:colOff>1324470</xdr:colOff>
      <xdr:row>4</xdr:row>
      <xdr:rowOff>240572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3980" y="288570"/>
          <a:ext cx="811390" cy="950222"/>
        </a:xfrm>
        <a:prstGeom prst="rect">
          <a:avLst/>
        </a:prstGeom>
      </xdr:spPr>
    </xdr:pic>
    <xdr:clientData/>
  </xdr:twoCellAnchor>
  <xdr:twoCellAnchor editAs="oneCell">
    <xdr:from>
      <xdr:col>1</xdr:col>
      <xdr:colOff>631559</xdr:colOff>
      <xdr:row>0</xdr:row>
      <xdr:rowOff>189444</xdr:rowOff>
    </xdr:from>
    <xdr:to>
      <xdr:col>2</xdr:col>
      <xdr:colOff>114308</xdr:colOff>
      <xdr:row>4</xdr:row>
      <xdr:rowOff>127001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142" y="189444"/>
          <a:ext cx="959124" cy="9006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86143</xdr:colOff>
      <xdr:row>1</xdr:row>
      <xdr:rowOff>47624</xdr:rowOff>
    </xdr:from>
    <xdr:to>
      <xdr:col>1</xdr:col>
      <xdr:colOff>872073</xdr:colOff>
      <xdr:row>5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3" y="247649"/>
          <a:ext cx="111930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965254</xdr:colOff>
      <xdr:row>1</xdr:row>
      <xdr:rowOff>35719</xdr:rowOff>
    </xdr:from>
    <xdr:to>
      <xdr:col>3</xdr:col>
      <xdr:colOff>17664</xdr:colOff>
      <xdr:row>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629" y="235744"/>
          <a:ext cx="1198193" cy="1135856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428634</xdr:colOff>
      <xdr:row>1</xdr:row>
      <xdr:rowOff>35719</xdr:rowOff>
    </xdr:from>
    <xdr:to>
      <xdr:col>13</xdr:col>
      <xdr:colOff>328613</xdr:colOff>
      <xdr:row>5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9" y="235744"/>
          <a:ext cx="1004878" cy="1154906"/>
        </a:xfrm>
        <a:prstGeom prst="rect">
          <a:avLst/>
        </a:prstGeom>
      </xdr:spPr>
    </xdr:pic>
    <xdr:clientData/>
  </xdr:twoCellAnchor>
  <xdr:twoCellAnchor editAs="oneCell">
    <xdr:from>
      <xdr:col>13</xdr:col>
      <xdr:colOff>429728</xdr:colOff>
      <xdr:row>1</xdr:row>
      <xdr:rowOff>59532</xdr:rowOff>
    </xdr:from>
    <xdr:to>
      <xdr:col>14</xdr:col>
      <xdr:colOff>955332</xdr:colOff>
      <xdr:row>5</xdr:row>
      <xdr:rowOff>171449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3253" y="259557"/>
          <a:ext cx="1123685" cy="11215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332856</xdr:colOff>
      <xdr:row>1</xdr:row>
      <xdr:rowOff>9525</xdr:rowOff>
    </xdr:from>
    <xdr:to>
      <xdr:col>16</xdr:col>
      <xdr:colOff>60750</xdr:colOff>
      <xdr:row>4</xdr:row>
      <xdr:rowOff>211454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431" y="209550"/>
          <a:ext cx="956618" cy="973454"/>
        </a:xfrm>
        <a:prstGeom prst="rect">
          <a:avLst/>
        </a:prstGeom>
      </xdr:spPr>
    </xdr:pic>
    <xdr:clientData/>
  </xdr:twoCellAnchor>
  <xdr:twoCellAnchor editAs="oneCell">
    <xdr:from>
      <xdr:col>0</xdr:col>
      <xdr:colOff>83327</xdr:colOff>
      <xdr:row>1</xdr:row>
      <xdr:rowOff>35700</xdr:rowOff>
    </xdr:from>
    <xdr:to>
      <xdr:col>1</xdr:col>
      <xdr:colOff>661036</xdr:colOff>
      <xdr:row>4</xdr:row>
      <xdr:rowOff>63840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7" y="233820"/>
          <a:ext cx="808214" cy="828240"/>
        </a:xfrm>
        <a:prstGeom prst="rect">
          <a:avLst/>
        </a:prstGeom>
      </xdr:spPr>
    </xdr:pic>
    <xdr:clientData/>
  </xdr:twoCellAnchor>
  <xdr:twoCellAnchor editAs="oneCell">
    <xdr:from>
      <xdr:col>16</xdr:col>
      <xdr:colOff>115076</xdr:colOff>
      <xdr:row>1</xdr:row>
      <xdr:rowOff>19050</xdr:rowOff>
    </xdr:from>
    <xdr:to>
      <xdr:col>16</xdr:col>
      <xdr:colOff>928652</xdr:colOff>
      <xdr:row>4</xdr:row>
      <xdr:rowOff>182880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5376" y="219075"/>
          <a:ext cx="813576" cy="935355"/>
        </a:xfrm>
        <a:prstGeom prst="rect">
          <a:avLst/>
        </a:prstGeom>
      </xdr:spPr>
    </xdr:pic>
    <xdr:clientData/>
  </xdr:twoCellAnchor>
  <xdr:twoCellAnchor editAs="oneCell">
    <xdr:from>
      <xdr:col>1</xdr:col>
      <xdr:colOff>614607</xdr:colOff>
      <xdr:row>1</xdr:row>
      <xdr:rowOff>47627</xdr:rowOff>
    </xdr:from>
    <xdr:to>
      <xdr:col>2</xdr:col>
      <xdr:colOff>7621</xdr:colOff>
      <xdr:row>4</xdr:row>
      <xdr:rowOff>68625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87" y="245747"/>
          <a:ext cx="878914" cy="8210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1</xdr:col>
      <xdr:colOff>818571</xdr:colOff>
      <xdr:row>5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57175"/>
          <a:ext cx="942396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1</xdr:row>
      <xdr:rowOff>38099</xdr:rowOff>
    </xdr:from>
    <xdr:to>
      <xdr:col>2</xdr:col>
      <xdr:colOff>729</xdr:colOff>
      <xdr:row>5</xdr:row>
      <xdr:rowOff>9524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38124"/>
          <a:ext cx="1016582" cy="981075"/>
        </a:xfrm>
        <a:prstGeom prst="rect">
          <a:avLst/>
        </a:prstGeom>
      </xdr:spPr>
    </xdr:pic>
    <xdr:clientData/>
  </xdr:twoCellAnchor>
  <xdr:twoCellAnchor editAs="oneCell">
    <xdr:from>
      <xdr:col>23</xdr:col>
      <xdr:colOff>363876</xdr:colOff>
      <xdr:row>1</xdr:row>
      <xdr:rowOff>28574</xdr:rowOff>
    </xdr:from>
    <xdr:to>
      <xdr:col>24</xdr:col>
      <xdr:colOff>503434</xdr:colOff>
      <xdr:row>5</xdr:row>
      <xdr:rowOff>3367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9775" y="231917"/>
          <a:ext cx="845906" cy="980804"/>
        </a:xfrm>
        <a:prstGeom prst="rect">
          <a:avLst/>
        </a:prstGeom>
      </xdr:spPr>
    </xdr:pic>
    <xdr:clientData/>
  </xdr:twoCellAnchor>
  <xdr:twoCellAnchor editAs="oneCell">
    <xdr:from>
      <xdr:col>25</xdr:col>
      <xdr:colOff>79731</xdr:colOff>
      <xdr:row>1</xdr:row>
      <xdr:rowOff>19050</xdr:rowOff>
    </xdr:from>
    <xdr:to>
      <xdr:col>26</xdr:col>
      <xdr:colOff>442751</xdr:colOff>
      <xdr:row>4</xdr:row>
      <xdr:rowOff>218759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8327" y="222393"/>
          <a:ext cx="973048" cy="985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>
      <selection activeCell="J19" sqref="J19"/>
    </sheetView>
  </sheetViews>
  <sheetFormatPr defaultRowHeight="15" x14ac:dyDescent="0.25"/>
  <cols>
    <col min="1" max="1" width="4.140625" style="21" customWidth="1"/>
    <col min="2" max="2" width="21" customWidth="1"/>
    <col min="3" max="3" width="8.7109375" customWidth="1"/>
    <col min="4" max="4" width="6.85546875" customWidth="1"/>
    <col min="5" max="5" width="8.7109375" customWidth="1"/>
    <col min="6" max="6" width="9.5703125" customWidth="1"/>
    <col min="7" max="7" width="7.7109375" customWidth="1"/>
    <col min="8" max="8" width="22.28515625" customWidth="1"/>
    <col min="9" max="9" width="7.28515625" customWidth="1"/>
    <col min="10" max="10" width="7.85546875" customWidth="1"/>
    <col min="11" max="11" width="6.5703125" customWidth="1"/>
    <col min="12" max="13" width="10.28515625" customWidth="1"/>
    <col min="14" max="14" width="6.28515625" customWidth="1"/>
    <col min="15" max="15" width="7" customWidth="1"/>
    <col min="16" max="16" width="6.42578125" customWidth="1"/>
    <col min="17" max="17" width="9.140625" customWidth="1"/>
    <col min="18" max="18" width="16.5703125" customWidth="1"/>
  </cols>
  <sheetData>
    <row r="1" spans="1:18" ht="15.75" x14ac:dyDescent="0.25">
      <c r="A1" s="158" t="s">
        <v>86</v>
      </c>
      <c r="B1" s="15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" t="s">
        <v>60</v>
      </c>
    </row>
    <row r="2" spans="1:18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20.25" x14ac:dyDescent="0.3">
      <c r="A4" s="160" t="s">
        <v>61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20.25" x14ac:dyDescent="0.3">
      <c r="A5" s="161" t="s">
        <v>96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5.75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22" customFormat="1" ht="21.75" customHeight="1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25.5" customHeight="1" thickBot="1" x14ac:dyDescent="0.3">
      <c r="A8" s="166" t="s">
        <v>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20.25" x14ac:dyDescent="0.25">
      <c r="A9" s="167" t="s">
        <v>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</row>
    <row r="10" spans="1:18" ht="25.5" x14ac:dyDescent="0.25">
      <c r="A10" s="26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12</v>
      </c>
      <c r="J10" s="27" t="s">
        <v>13</v>
      </c>
      <c r="K10" s="27" t="s">
        <v>14</v>
      </c>
      <c r="L10" s="27" t="s">
        <v>15</v>
      </c>
      <c r="M10" s="27" t="s">
        <v>16</v>
      </c>
      <c r="N10" s="27" t="s">
        <v>17</v>
      </c>
      <c r="O10" s="27" t="s">
        <v>18</v>
      </c>
      <c r="P10" s="27" t="s">
        <v>7</v>
      </c>
      <c r="Q10" s="27" t="s">
        <v>19</v>
      </c>
      <c r="R10" s="28" t="s">
        <v>20</v>
      </c>
    </row>
    <row r="11" spans="1:18" x14ac:dyDescent="0.25">
      <c r="A11" s="162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</row>
    <row r="12" spans="1:18" s="18" customFormat="1" x14ac:dyDescent="0.25">
      <c r="A12" s="74">
        <v>1</v>
      </c>
      <c r="B12" s="92" t="s">
        <v>177</v>
      </c>
      <c r="C12" s="46">
        <v>1997</v>
      </c>
      <c r="D12" s="46"/>
      <c r="E12" s="72">
        <v>63.5</v>
      </c>
      <c r="F12" s="46">
        <v>68</v>
      </c>
      <c r="G12" s="46" t="s">
        <v>111</v>
      </c>
      <c r="H12" s="46" t="s">
        <v>65</v>
      </c>
      <c r="I12" s="46">
        <v>31</v>
      </c>
      <c r="J12" s="46">
        <v>72</v>
      </c>
      <c r="K12" s="67"/>
      <c r="L12" s="94">
        <f t="shared" ref="L12:L17" si="0">I12+(J12/2)</f>
        <v>67</v>
      </c>
      <c r="M12" s="77"/>
      <c r="N12" s="46">
        <f>L12*3</f>
        <v>201</v>
      </c>
      <c r="O12" s="46">
        <v>1</v>
      </c>
      <c r="P12" s="46">
        <v>3</v>
      </c>
      <c r="Q12" s="46">
        <v>30</v>
      </c>
      <c r="R12" s="46" t="s">
        <v>130</v>
      </c>
    </row>
    <row r="13" spans="1:18" s="18" customFormat="1" x14ac:dyDescent="0.25">
      <c r="A13" s="74">
        <v>2</v>
      </c>
      <c r="B13" s="92" t="s">
        <v>122</v>
      </c>
      <c r="C13" s="46">
        <v>1989</v>
      </c>
      <c r="D13" s="46"/>
      <c r="E13" s="72">
        <v>76.3</v>
      </c>
      <c r="F13" s="46">
        <v>78</v>
      </c>
      <c r="G13" s="46" t="s">
        <v>111</v>
      </c>
      <c r="H13" s="46" t="s">
        <v>123</v>
      </c>
      <c r="I13" s="46">
        <v>47</v>
      </c>
      <c r="J13" s="74">
        <v>109</v>
      </c>
      <c r="K13" s="46"/>
      <c r="L13" s="94">
        <f t="shared" si="0"/>
        <v>101.5</v>
      </c>
      <c r="M13" s="46"/>
      <c r="N13" s="46">
        <f t="shared" ref="N13:N16" si="1">L13*3</f>
        <v>304.5</v>
      </c>
      <c r="O13" s="46">
        <v>1</v>
      </c>
      <c r="P13" s="46">
        <v>2</v>
      </c>
      <c r="Q13" s="46">
        <v>30</v>
      </c>
      <c r="R13" s="46" t="s">
        <v>124</v>
      </c>
    </row>
    <row r="14" spans="1:18" s="18" customFormat="1" x14ac:dyDescent="0.25">
      <c r="A14" s="74">
        <v>3</v>
      </c>
      <c r="B14" s="92" t="s">
        <v>164</v>
      </c>
      <c r="C14" s="46">
        <v>1997</v>
      </c>
      <c r="D14" s="46"/>
      <c r="E14" s="72">
        <v>77</v>
      </c>
      <c r="F14" s="46">
        <v>78</v>
      </c>
      <c r="G14" s="46" t="s">
        <v>111</v>
      </c>
      <c r="H14" s="46" t="s">
        <v>161</v>
      </c>
      <c r="I14" s="46">
        <v>40</v>
      </c>
      <c r="J14" s="46">
        <v>102</v>
      </c>
      <c r="K14" s="67"/>
      <c r="L14" s="94">
        <f t="shared" si="0"/>
        <v>91</v>
      </c>
      <c r="M14" s="77"/>
      <c r="N14" s="46">
        <f t="shared" si="1"/>
        <v>273</v>
      </c>
      <c r="O14" s="46">
        <v>2</v>
      </c>
      <c r="P14" s="46">
        <v>2</v>
      </c>
      <c r="Q14" s="46">
        <v>27</v>
      </c>
      <c r="R14" s="46" t="s">
        <v>137</v>
      </c>
    </row>
    <row r="15" spans="1:18" s="18" customFormat="1" x14ac:dyDescent="0.25">
      <c r="A15" s="74">
        <v>4</v>
      </c>
      <c r="B15" s="92" t="s">
        <v>176</v>
      </c>
      <c r="C15" s="46">
        <v>1991</v>
      </c>
      <c r="D15" s="46"/>
      <c r="E15" s="72">
        <v>80</v>
      </c>
      <c r="F15" s="46">
        <v>85</v>
      </c>
      <c r="G15" s="46" t="s">
        <v>111</v>
      </c>
      <c r="H15" s="46" t="s">
        <v>65</v>
      </c>
      <c r="I15" s="46">
        <v>55</v>
      </c>
      <c r="J15" s="46">
        <v>87</v>
      </c>
      <c r="K15" s="67"/>
      <c r="L15" s="94">
        <f t="shared" si="0"/>
        <v>98.5</v>
      </c>
      <c r="M15" s="77"/>
      <c r="N15" s="46">
        <f t="shared" si="1"/>
        <v>295.5</v>
      </c>
      <c r="O15" s="46">
        <v>1</v>
      </c>
      <c r="P15" s="46">
        <v>2</v>
      </c>
      <c r="Q15" s="46">
        <v>30</v>
      </c>
      <c r="R15" s="46" t="s">
        <v>130</v>
      </c>
    </row>
    <row r="16" spans="1:18" s="18" customFormat="1" x14ac:dyDescent="0.25">
      <c r="A16" s="74">
        <v>5</v>
      </c>
      <c r="B16" s="92" t="s">
        <v>178</v>
      </c>
      <c r="C16" s="46">
        <v>1987</v>
      </c>
      <c r="D16" s="46"/>
      <c r="E16" s="72">
        <v>87.5</v>
      </c>
      <c r="F16" s="46">
        <v>95</v>
      </c>
      <c r="G16" s="46" t="s">
        <v>111</v>
      </c>
      <c r="H16" s="46" t="s">
        <v>65</v>
      </c>
      <c r="I16" s="46">
        <v>45</v>
      </c>
      <c r="J16" s="46">
        <v>79</v>
      </c>
      <c r="K16" s="67"/>
      <c r="L16" s="94">
        <f t="shared" si="0"/>
        <v>84.5</v>
      </c>
      <c r="M16" s="77"/>
      <c r="N16" s="46">
        <f t="shared" si="1"/>
        <v>253.5</v>
      </c>
      <c r="O16" s="46">
        <v>1</v>
      </c>
      <c r="P16" s="46">
        <v>3</v>
      </c>
      <c r="Q16" s="46">
        <v>30</v>
      </c>
      <c r="R16" s="46" t="s">
        <v>130</v>
      </c>
    </row>
    <row r="17" spans="1:18" s="18" customFormat="1" x14ac:dyDescent="0.25">
      <c r="A17" s="74">
        <v>6</v>
      </c>
      <c r="B17" s="92" t="s">
        <v>131</v>
      </c>
      <c r="C17" s="46">
        <v>1988</v>
      </c>
      <c r="D17" s="46"/>
      <c r="E17" s="72">
        <v>101</v>
      </c>
      <c r="F17" s="46">
        <v>105</v>
      </c>
      <c r="G17" s="46" t="s">
        <v>111</v>
      </c>
      <c r="H17" s="46" t="s">
        <v>64</v>
      </c>
      <c r="I17" s="46">
        <v>60</v>
      </c>
      <c r="J17" s="46">
        <v>110</v>
      </c>
      <c r="K17" s="46"/>
      <c r="L17" s="94">
        <f t="shared" si="0"/>
        <v>115</v>
      </c>
      <c r="M17" s="67"/>
      <c r="N17" s="46">
        <f>L17*3</f>
        <v>345</v>
      </c>
      <c r="O17" s="46">
        <v>1</v>
      </c>
      <c r="P17" s="46">
        <v>2</v>
      </c>
      <c r="Q17" s="46">
        <v>30</v>
      </c>
      <c r="R17" s="46" t="s">
        <v>132</v>
      </c>
    </row>
    <row r="18" spans="1:18" x14ac:dyDescent="0.25">
      <c r="A18" s="157" t="s">
        <v>67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s="18" customFormat="1" x14ac:dyDescent="0.25">
      <c r="A19" s="74">
        <v>1</v>
      </c>
      <c r="B19" s="111" t="s">
        <v>160</v>
      </c>
      <c r="C19" s="62">
        <v>1982</v>
      </c>
      <c r="D19" s="62" t="s">
        <v>45</v>
      </c>
      <c r="E19" s="69">
        <v>110</v>
      </c>
      <c r="F19" s="62" t="s">
        <v>71</v>
      </c>
      <c r="G19" s="65" t="s">
        <v>117</v>
      </c>
      <c r="H19" s="62" t="s">
        <v>161</v>
      </c>
      <c r="I19" s="46">
        <v>72</v>
      </c>
      <c r="J19" s="62">
        <v>222</v>
      </c>
      <c r="K19" s="62"/>
      <c r="L19" s="62"/>
      <c r="M19" s="94">
        <f>I19+(J19/2)</f>
        <v>183</v>
      </c>
      <c r="N19" s="62">
        <v>183</v>
      </c>
      <c r="O19" s="62">
        <v>1</v>
      </c>
      <c r="P19" s="62">
        <v>1</v>
      </c>
      <c r="Q19" s="46">
        <v>30</v>
      </c>
      <c r="R19" s="62" t="s">
        <v>113</v>
      </c>
    </row>
    <row r="20" spans="1:18" x14ac:dyDescent="0.25">
      <c r="A20" s="154" t="s">
        <v>72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</row>
    <row r="21" spans="1:18" s="18" customFormat="1" x14ac:dyDescent="0.25">
      <c r="A21" s="74">
        <v>1</v>
      </c>
      <c r="B21" s="111" t="s">
        <v>133</v>
      </c>
      <c r="C21" s="62">
        <v>1969</v>
      </c>
      <c r="D21" s="62" t="s">
        <v>45</v>
      </c>
      <c r="E21" s="69">
        <v>86</v>
      </c>
      <c r="F21" s="62">
        <v>95</v>
      </c>
      <c r="G21" s="65" t="s">
        <v>111</v>
      </c>
      <c r="H21" s="62" t="s">
        <v>134</v>
      </c>
      <c r="I21" s="46">
        <v>105</v>
      </c>
      <c r="J21" s="62">
        <v>212</v>
      </c>
      <c r="K21" s="62"/>
      <c r="L21" s="62"/>
      <c r="M21" s="94">
        <f>I21+(J21/2)</f>
        <v>211</v>
      </c>
      <c r="N21" s="62">
        <v>161</v>
      </c>
      <c r="O21" s="62">
        <v>1</v>
      </c>
      <c r="P21" s="62">
        <v>1</v>
      </c>
      <c r="Q21" s="46">
        <v>30</v>
      </c>
      <c r="R21" s="62" t="s">
        <v>113</v>
      </c>
    </row>
    <row r="22" spans="1:18" x14ac:dyDescent="0.25">
      <c r="A22" s="154" t="s">
        <v>73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</row>
    <row r="23" spans="1:18" s="18" customFormat="1" x14ac:dyDescent="0.25">
      <c r="A23" s="74">
        <v>1</v>
      </c>
      <c r="B23" s="121" t="s">
        <v>149</v>
      </c>
      <c r="C23" s="95">
        <v>1962</v>
      </c>
      <c r="D23" s="95"/>
      <c r="E23" s="96">
        <v>83.2</v>
      </c>
      <c r="F23" s="95">
        <v>85</v>
      </c>
      <c r="G23" s="95" t="s">
        <v>139</v>
      </c>
      <c r="H23" s="95" t="s">
        <v>150</v>
      </c>
      <c r="I23" s="95">
        <v>65</v>
      </c>
      <c r="J23" s="95">
        <v>109</v>
      </c>
      <c r="K23" s="97"/>
      <c r="L23" s="122">
        <f>I23+(J23/2)</f>
        <v>119.5</v>
      </c>
      <c r="M23" s="119"/>
      <c r="N23" s="46">
        <f>L23*2</f>
        <v>239</v>
      </c>
      <c r="O23" s="95">
        <v>1</v>
      </c>
      <c r="P23" s="95">
        <v>3</v>
      </c>
      <c r="Q23" s="95">
        <v>30</v>
      </c>
      <c r="R23" s="95" t="s">
        <v>151</v>
      </c>
    </row>
    <row r="24" spans="1:18" s="18" customFormat="1" x14ac:dyDescent="0.25">
      <c r="A24" s="74">
        <v>2</v>
      </c>
      <c r="B24" s="92" t="s">
        <v>152</v>
      </c>
      <c r="C24" s="46">
        <v>1953</v>
      </c>
      <c r="D24" s="46"/>
      <c r="E24" s="72">
        <v>83</v>
      </c>
      <c r="F24" s="46">
        <v>85</v>
      </c>
      <c r="G24" s="46" t="s">
        <v>126</v>
      </c>
      <c r="H24" s="46" t="s">
        <v>64</v>
      </c>
      <c r="I24" s="46">
        <v>113</v>
      </c>
      <c r="J24" s="46">
        <v>129</v>
      </c>
      <c r="K24" s="67"/>
      <c r="L24" s="94">
        <f>I24+(J24/2)</f>
        <v>177.5</v>
      </c>
      <c r="M24" s="67"/>
      <c r="N24" s="46">
        <f>L24*2</f>
        <v>355</v>
      </c>
      <c r="O24" s="46">
        <v>1</v>
      </c>
      <c r="P24" s="46" t="s">
        <v>192</v>
      </c>
      <c r="Q24" s="46">
        <v>30</v>
      </c>
      <c r="R24" s="46" t="s">
        <v>113</v>
      </c>
    </row>
    <row r="25" spans="1:18" x14ac:dyDescent="0.25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</sheetData>
  <sortState ref="A16:S18">
    <sortCondition ref="F16:F18"/>
  </sortState>
  <mergeCells count="12">
    <mergeCell ref="A22:R22"/>
    <mergeCell ref="A18:R18"/>
    <mergeCell ref="A1:B1"/>
    <mergeCell ref="A2:R2"/>
    <mergeCell ref="A3:R3"/>
    <mergeCell ref="A4:R4"/>
    <mergeCell ref="A5:R5"/>
    <mergeCell ref="A11:R11"/>
    <mergeCell ref="A20:R20"/>
    <mergeCell ref="A7:R7"/>
    <mergeCell ref="A8:R8"/>
    <mergeCell ref="A9:R9"/>
  </mergeCells>
  <pageMargins left="0.7" right="0.7" top="0.75" bottom="0.75" header="0.3" footer="0.3"/>
  <pageSetup paperSize="9" scale="48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7" zoomScaleNormal="100" zoomScaleSheetLayoutView="106" workbookViewId="0">
      <selection activeCell="K20" sqref="K20"/>
    </sheetView>
  </sheetViews>
  <sheetFormatPr defaultRowHeight="15" x14ac:dyDescent="0.25"/>
  <cols>
    <col min="1" max="1" width="5.42578125" customWidth="1"/>
    <col min="2" max="2" width="21.28515625" customWidth="1"/>
    <col min="3" max="3" width="8.7109375" customWidth="1"/>
    <col min="4" max="4" width="7.42578125" bestFit="1" customWidth="1"/>
    <col min="5" max="5" width="9.5703125" customWidth="1"/>
    <col min="6" max="6" width="9.140625" customWidth="1"/>
    <col min="7" max="7" width="7.7109375" customWidth="1"/>
    <col min="8" max="8" width="28.28515625" customWidth="1"/>
    <col min="12" max="12" width="7.140625" customWidth="1"/>
    <col min="13" max="13" width="8.140625" customWidth="1"/>
    <col min="14" max="14" width="7.140625" customWidth="1"/>
    <col min="16" max="16" width="17.140625" customWidth="1"/>
  </cols>
  <sheetData>
    <row r="1" spans="1:16" ht="15.75" x14ac:dyDescent="0.25">
      <c r="A1" s="158" t="s">
        <v>86</v>
      </c>
      <c r="B1" s="158"/>
      <c r="C1" s="3"/>
      <c r="D1" s="3"/>
      <c r="E1" s="3"/>
      <c r="F1" s="3"/>
      <c r="G1" s="3"/>
      <c r="H1" s="3"/>
      <c r="L1" s="4"/>
      <c r="P1" s="16" t="s">
        <v>60</v>
      </c>
    </row>
    <row r="2" spans="1:16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ht="20.25" x14ac:dyDescent="0.3">
      <c r="A5" s="171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15.75" x14ac:dyDescent="0.25">
      <c r="A6" s="6"/>
      <c r="B6" s="5"/>
      <c r="C6" s="5"/>
      <c r="D6" s="5"/>
      <c r="E6" s="5"/>
      <c r="F6" s="5"/>
      <c r="G6" s="5"/>
      <c r="H6" s="5"/>
    </row>
    <row r="7" spans="1:16" s="24" customFormat="1" ht="23.25" customHeight="1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s="23" customFormat="1" ht="28.5" customHeight="1" thickBot="1" x14ac:dyDescent="0.4">
      <c r="A8" s="166" t="s">
        <v>23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20.25" x14ac:dyDescent="0.25">
      <c r="A9" s="173" t="s">
        <v>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6" ht="25.5" x14ac:dyDescent="0.25">
      <c r="A10" s="34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49</v>
      </c>
      <c r="J10" s="27" t="s">
        <v>50</v>
      </c>
      <c r="K10" s="27" t="s">
        <v>51</v>
      </c>
      <c r="L10" s="27" t="s">
        <v>17</v>
      </c>
      <c r="M10" s="27" t="s">
        <v>21</v>
      </c>
      <c r="N10" s="27" t="s">
        <v>7</v>
      </c>
      <c r="O10" s="27" t="s">
        <v>19</v>
      </c>
      <c r="P10" s="28" t="s">
        <v>20</v>
      </c>
    </row>
    <row r="11" spans="1:16" x14ac:dyDescent="0.25">
      <c r="A11" s="179" t="s">
        <v>57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16" s="18" customFormat="1" ht="15.75" thickBot="1" x14ac:dyDescent="0.3">
      <c r="A12" s="74">
        <v>1</v>
      </c>
      <c r="B12" s="123" t="s">
        <v>138</v>
      </c>
      <c r="C12" s="59">
        <v>2006</v>
      </c>
      <c r="D12" s="59"/>
      <c r="E12" s="69">
        <v>67.599999999999994</v>
      </c>
      <c r="F12" s="62">
        <v>68</v>
      </c>
      <c r="G12" s="65" t="s">
        <v>139</v>
      </c>
      <c r="H12" s="87" t="s">
        <v>142</v>
      </c>
      <c r="I12" s="93">
        <v>82</v>
      </c>
      <c r="J12" s="62"/>
      <c r="K12" s="62"/>
      <c r="L12" s="62">
        <v>44</v>
      </c>
      <c r="M12" s="88">
        <v>1</v>
      </c>
      <c r="N12" s="62">
        <v>1</v>
      </c>
      <c r="O12" s="46">
        <v>30</v>
      </c>
      <c r="P12" s="76" t="s">
        <v>130</v>
      </c>
    </row>
    <row r="13" spans="1:16" x14ac:dyDescent="0.25">
      <c r="A13" s="175" t="s">
        <v>32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1:16" s="18" customFormat="1" x14ac:dyDescent="0.25">
      <c r="A14" s="74">
        <v>1</v>
      </c>
      <c r="B14" s="92" t="s">
        <v>116</v>
      </c>
      <c r="C14" s="46">
        <v>1996</v>
      </c>
      <c r="D14" s="46" t="s">
        <v>110</v>
      </c>
      <c r="E14" s="72">
        <v>79.7</v>
      </c>
      <c r="F14" s="46">
        <v>85</v>
      </c>
      <c r="G14" s="46" t="s">
        <v>117</v>
      </c>
      <c r="H14" s="46" t="s">
        <v>112</v>
      </c>
      <c r="I14" s="74">
        <v>102</v>
      </c>
      <c r="J14" s="67"/>
      <c r="K14" s="67"/>
      <c r="L14" s="46">
        <v>102</v>
      </c>
      <c r="M14" s="46">
        <v>1</v>
      </c>
      <c r="N14" s="46" t="s">
        <v>45</v>
      </c>
      <c r="O14" s="46">
        <v>30</v>
      </c>
      <c r="P14" s="46" t="s">
        <v>118</v>
      </c>
    </row>
    <row r="15" spans="1:16" s="18" customFormat="1" x14ac:dyDescent="0.25">
      <c r="A15" s="74">
        <v>2</v>
      </c>
      <c r="B15" s="92" t="s">
        <v>144</v>
      </c>
      <c r="C15" s="46">
        <v>2002</v>
      </c>
      <c r="D15" s="46" t="s">
        <v>45</v>
      </c>
      <c r="E15" s="72">
        <v>81.099999999999994</v>
      </c>
      <c r="F15" s="46">
        <v>85</v>
      </c>
      <c r="G15" s="46" t="s">
        <v>145</v>
      </c>
      <c r="H15" s="46"/>
      <c r="I15" s="74">
        <v>81</v>
      </c>
      <c r="J15" s="67"/>
      <c r="K15" s="67"/>
      <c r="L15" s="46">
        <v>101</v>
      </c>
      <c r="M15" s="46">
        <v>1</v>
      </c>
      <c r="N15" s="46" t="s">
        <v>110</v>
      </c>
      <c r="O15" s="46">
        <v>30</v>
      </c>
      <c r="P15" s="46" t="s">
        <v>146</v>
      </c>
    </row>
    <row r="16" spans="1:16" x14ac:dyDescent="0.25">
      <c r="A16" s="157" t="s">
        <v>67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17" spans="1:18" s="18" customFormat="1" x14ac:dyDescent="0.25">
      <c r="A17" s="74">
        <v>1</v>
      </c>
      <c r="B17" s="124" t="s">
        <v>170</v>
      </c>
      <c r="C17" s="87">
        <v>1979</v>
      </c>
      <c r="D17" s="62" t="s">
        <v>45</v>
      </c>
      <c r="E17" s="72">
        <v>71.3</v>
      </c>
      <c r="F17" s="46">
        <v>73</v>
      </c>
      <c r="G17" s="46" t="s">
        <v>117</v>
      </c>
      <c r="H17" s="87" t="s">
        <v>78</v>
      </c>
      <c r="I17" s="74">
        <v>65</v>
      </c>
      <c r="J17" s="67"/>
      <c r="K17" s="67"/>
      <c r="L17" s="46">
        <v>65</v>
      </c>
      <c r="M17" s="46">
        <v>1</v>
      </c>
      <c r="N17" s="46" t="s">
        <v>45</v>
      </c>
      <c r="O17" s="46">
        <v>30</v>
      </c>
      <c r="P17" s="66" t="s">
        <v>143</v>
      </c>
    </row>
    <row r="18" spans="1:18" x14ac:dyDescent="0.25">
      <c r="A18" s="157" t="s">
        <v>72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04"/>
      <c r="R18" s="104"/>
    </row>
    <row r="19" spans="1:18" s="18" customFormat="1" x14ac:dyDescent="0.25">
      <c r="A19" s="112">
        <v>1</v>
      </c>
      <c r="B19" s="111" t="s">
        <v>133</v>
      </c>
      <c r="C19" s="62">
        <v>1969</v>
      </c>
      <c r="D19" s="62" t="s">
        <v>45</v>
      </c>
      <c r="E19" s="69">
        <v>85</v>
      </c>
      <c r="F19" s="62">
        <v>85</v>
      </c>
      <c r="G19" s="65" t="s">
        <v>117</v>
      </c>
      <c r="H19" s="62" t="s">
        <v>134</v>
      </c>
      <c r="I19" s="46"/>
      <c r="J19" s="74">
        <v>42</v>
      </c>
      <c r="K19" s="67"/>
      <c r="L19" s="46">
        <f>J19*5</f>
        <v>210</v>
      </c>
      <c r="M19" s="46">
        <v>1</v>
      </c>
      <c r="N19" s="46">
        <v>1</v>
      </c>
      <c r="O19" s="46">
        <v>30</v>
      </c>
      <c r="P19" s="67" t="s">
        <v>113</v>
      </c>
    </row>
    <row r="20" spans="1:18" s="18" customFormat="1" x14ac:dyDescent="0.25">
      <c r="A20" s="112">
        <v>2</v>
      </c>
      <c r="B20" s="92" t="s">
        <v>109</v>
      </c>
      <c r="C20" s="46">
        <v>1967</v>
      </c>
      <c r="D20" s="46" t="s">
        <v>110</v>
      </c>
      <c r="E20" s="72">
        <v>102</v>
      </c>
      <c r="F20" s="46">
        <v>105</v>
      </c>
      <c r="G20" s="46" t="s">
        <v>158</v>
      </c>
      <c r="H20" s="46" t="s">
        <v>112</v>
      </c>
      <c r="I20" s="74">
        <v>93</v>
      </c>
      <c r="J20" s="67"/>
      <c r="K20" s="46"/>
      <c r="L20" s="46">
        <f>I20*4</f>
        <v>372</v>
      </c>
      <c r="M20" s="46">
        <v>1</v>
      </c>
      <c r="N20" s="46"/>
      <c r="O20" s="46">
        <v>30</v>
      </c>
      <c r="P20" s="67" t="s">
        <v>113</v>
      </c>
      <c r="Q20" s="105"/>
      <c r="R20" s="106"/>
    </row>
    <row r="21" spans="1:18" ht="15.75" thickBot="1" x14ac:dyDescent="0.3">
      <c r="A21" s="179" t="s">
        <v>73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</row>
    <row r="22" spans="1:18" ht="20.25" x14ac:dyDescent="0.25">
      <c r="A22" s="173" t="s">
        <v>68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8" x14ac:dyDescent="0.25">
      <c r="A23" s="172" t="s">
        <v>70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1:18" s="18" customFormat="1" x14ac:dyDescent="0.25">
      <c r="A24" s="74">
        <v>1</v>
      </c>
      <c r="B24" s="92" t="s">
        <v>125</v>
      </c>
      <c r="C24" s="46">
        <v>1980</v>
      </c>
      <c r="D24" s="46">
        <v>1</v>
      </c>
      <c r="E24" s="72">
        <v>86.8</v>
      </c>
      <c r="F24" s="46" t="s">
        <v>162</v>
      </c>
      <c r="G24" s="46" t="s">
        <v>126</v>
      </c>
      <c r="H24" s="70" t="s">
        <v>128</v>
      </c>
      <c r="I24" s="74">
        <v>98</v>
      </c>
      <c r="J24" s="67"/>
      <c r="K24" s="67"/>
      <c r="L24" s="46">
        <f>I24*2</f>
        <v>196</v>
      </c>
      <c r="M24" s="46">
        <v>1</v>
      </c>
      <c r="N24" s="46">
        <v>1</v>
      </c>
      <c r="O24" s="46">
        <v>30</v>
      </c>
      <c r="P24" s="71" t="s">
        <v>127</v>
      </c>
    </row>
    <row r="25" spans="1:18" x14ac:dyDescent="0.25">
      <c r="A25" s="170" t="s">
        <v>75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8" x14ac:dyDescent="0.25">
      <c r="A26" s="74">
        <v>1</v>
      </c>
      <c r="B26" s="92" t="s">
        <v>135</v>
      </c>
      <c r="C26" s="68">
        <v>1965</v>
      </c>
      <c r="D26" s="68" t="s">
        <v>110</v>
      </c>
      <c r="E26" s="48">
        <v>62</v>
      </c>
      <c r="F26" s="48">
        <v>63</v>
      </c>
      <c r="G26" s="48" t="s">
        <v>126</v>
      </c>
      <c r="H26" s="48" t="s">
        <v>136</v>
      </c>
      <c r="I26" s="74">
        <v>46</v>
      </c>
      <c r="J26" s="68"/>
      <c r="K26" s="68"/>
      <c r="L26" s="48">
        <f>I26*2</f>
        <v>92</v>
      </c>
      <c r="M26" s="48">
        <v>1</v>
      </c>
      <c r="N26" s="48">
        <v>2</v>
      </c>
      <c r="O26" s="48">
        <v>30</v>
      </c>
      <c r="P26" s="68" t="s">
        <v>137</v>
      </c>
    </row>
  </sheetData>
  <sortState ref="B11:P13">
    <sortCondition ref="F11:F13"/>
  </sortState>
  <mergeCells count="16">
    <mergeCell ref="A25:P25"/>
    <mergeCell ref="A18:P18"/>
    <mergeCell ref="A5:P5"/>
    <mergeCell ref="A1:B1"/>
    <mergeCell ref="A2:P2"/>
    <mergeCell ref="A3:P3"/>
    <mergeCell ref="A4:P4"/>
    <mergeCell ref="A23:P23"/>
    <mergeCell ref="A22:P22"/>
    <mergeCell ref="A13:P13"/>
    <mergeCell ref="A7:P7"/>
    <mergeCell ref="A8:P8"/>
    <mergeCell ref="A9:P9"/>
    <mergeCell ref="A11:P11"/>
    <mergeCell ref="A21:P21"/>
    <mergeCell ref="A16:P16"/>
  </mergeCells>
  <pageMargins left="0.7" right="0.7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2" zoomScaleNormal="100" zoomScaleSheetLayoutView="89" workbookViewId="0">
      <selection activeCell="L13" sqref="L13"/>
    </sheetView>
  </sheetViews>
  <sheetFormatPr defaultRowHeight="15" x14ac:dyDescent="0.25"/>
  <cols>
    <col min="1" max="1" width="4.140625" customWidth="1"/>
    <col min="2" max="2" width="23.5703125" customWidth="1"/>
    <col min="3" max="3" width="8.7109375" customWidth="1"/>
    <col min="4" max="4" width="6.85546875" customWidth="1"/>
    <col min="5" max="5" width="8.140625" customWidth="1"/>
    <col min="6" max="6" width="9.5703125" customWidth="1"/>
    <col min="7" max="7" width="7.7109375" customWidth="1"/>
    <col min="8" max="8" width="27.42578125" customWidth="1"/>
    <col min="10" max="10" width="7.140625" customWidth="1"/>
    <col min="11" max="11" width="8.140625" customWidth="1"/>
    <col min="12" max="12" width="7.140625" customWidth="1"/>
    <col min="14" max="14" width="19.42578125" customWidth="1"/>
  </cols>
  <sheetData>
    <row r="1" spans="1:14" ht="15.75" x14ac:dyDescent="0.25">
      <c r="A1" s="158" t="s">
        <v>86</v>
      </c>
      <c r="B1" s="158"/>
      <c r="C1" s="7"/>
      <c r="D1" s="7"/>
      <c r="E1" s="7"/>
      <c r="F1" s="7"/>
      <c r="G1" s="7"/>
      <c r="H1" s="7"/>
      <c r="J1" s="8"/>
      <c r="N1" s="16" t="s">
        <v>60</v>
      </c>
    </row>
    <row r="2" spans="1:14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0.25" x14ac:dyDescent="0.3">
      <c r="A5" s="171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5.75" x14ac:dyDescent="0.25">
      <c r="A6" s="10"/>
      <c r="B6" s="9"/>
      <c r="C6" s="9"/>
      <c r="D6" s="9"/>
      <c r="E6" s="9"/>
      <c r="F6" s="9"/>
      <c r="G6" s="9"/>
      <c r="H6" s="9"/>
    </row>
    <row r="7" spans="1:14" ht="22.5" customHeight="1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22.5" customHeight="1" x14ac:dyDescent="0.25">
      <c r="A8" s="166" t="s">
        <v>30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26.25" thickBot="1" x14ac:dyDescent="0.3">
      <c r="A9" s="30" t="s">
        <v>42</v>
      </c>
      <c r="B9" s="31" t="s">
        <v>5</v>
      </c>
      <c r="C9" s="31" t="s">
        <v>6</v>
      </c>
      <c r="D9" s="31" t="s">
        <v>7</v>
      </c>
      <c r="E9" s="31" t="s">
        <v>8</v>
      </c>
      <c r="F9" s="31" t="s">
        <v>9</v>
      </c>
      <c r="G9" s="31" t="s">
        <v>10</v>
      </c>
      <c r="H9" s="32" t="s">
        <v>11</v>
      </c>
      <c r="I9" s="31" t="s">
        <v>29</v>
      </c>
      <c r="J9" s="31" t="s">
        <v>17</v>
      </c>
      <c r="K9" s="31" t="s">
        <v>21</v>
      </c>
      <c r="L9" s="31" t="s">
        <v>7</v>
      </c>
      <c r="M9" s="31" t="s">
        <v>19</v>
      </c>
      <c r="N9" s="33" t="s">
        <v>20</v>
      </c>
    </row>
    <row r="10" spans="1:14" ht="20.25" x14ac:dyDescent="0.25">
      <c r="A10" s="173" t="s">
        <v>68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x14ac:dyDescent="0.25">
      <c r="A11" s="180" t="s">
        <v>44</v>
      </c>
      <c r="B11" s="181"/>
      <c r="C11" s="172"/>
      <c r="D11" s="172"/>
      <c r="E11" s="172"/>
      <c r="F11" s="172"/>
      <c r="G11" s="172"/>
      <c r="H11" s="172"/>
      <c r="I11" s="172"/>
      <c r="J11" s="182"/>
      <c r="K11" s="182"/>
      <c r="L11" s="182"/>
      <c r="M11" s="182"/>
      <c r="N11" s="172"/>
    </row>
    <row r="12" spans="1:14" s="18" customFormat="1" x14ac:dyDescent="0.25">
      <c r="A12" s="125">
        <v>1</v>
      </c>
      <c r="B12" s="67" t="s">
        <v>180</v>
      </c>
      <c r="C12" s="46">
        <v>1998</v>
      </c>
      <c r="D12" s="46"/>
      <c r="E12" s="72">
        <v>49.2</v>
      </c>
      <c r="F12" s="46">
        <v>53</v>
      </c>
      <c r="G12" s="46">
        <v>12</v>
      </c>
      <c r="H12" s="46" t="s">
        <v>78</v>
      </c>
      <c r="I12" s="74">
        <v>140</v>
      </c>
      <c r="J12" s="46">
        <f>I12*2</f>
        <v>280</v>
      </c>
      <c r="K12" s="46">
        <v>1</v>
      </c>
      <c r="L12" s="46">
        <v>3</v>
      </c>
      <c r="M12" s="46">
        <v>30</v>
      </c>
      <c r="N12" s="67" t="s">
        <v>181</v>
      </c>
    </row>
  </sheetData>
  <sortState ref="A15:N17">
    <sortCondition ref="F15:F17"/>
  </sortState>
  <mergeCells count="9">
    <mergeCell ref="A10:N10"/>
    <mergeCell ref="A11:N11"/>
    <mergeCell ref="A7:N7"/>
    <mergeCell ref="A8:N8"/>
    <mergeCell ref="A1:B1"/>
    <mergeCell ref="A2:N2"/>
    <mergeCell ref="A3:N3"/>
    <mergeCell ref="A4:N4"/>
    <mergeCell ref="A5:N5"/>
  </mergeCells>
  <pageMargins left="0.7" right="0.7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95" zoomScaleNormal="95" workbookViewId="0">
      <selection activeCell="O12" sqref="O12"/>
    </sheetView>
  </sheetViews>
  <sheetFormatPr defaultRowHeight="15" x14ac:dyDescent="0.25"/>
  <cols>
    <col min="1" max="1" width="8.42578125" customWidth="1"/>
    <col min="2" max="2" width="23.140625" customWidth="1"/>
    <col min="3" max="3" width="8.7109375" customWidth="1"/>
    <col min="4" max="4" width="6.85546875" customWidth="1"/>
    <col min="5" max="5" width="8.7109375" customWidth="1"/>
    <col min="6" max="6" width="9.140625" customWidth="1"/>
    <col min="7" max="7" width="7.7109375" customWidth="1"/>
    <col min="8" max="8" width="30.28515625" customWidth="1"/>
    <col min="12" max="12" width="8.7109375" customWidth="1"/>
    <col min="13" max="13" width="8.140625" customWidth="1"/>
    <col min="14" max="14" width="7.140625" customWidth="1"/>
    <col min="16" max="16" width="14.28515625" customWidth="1"/>
    <col min="17" max="17" width="19.7109375" customWidth="1"/>
  </cols>
  <sheetData>
    <row r="1" spans="1:17" ht="15.75" x14ac:dyDescent="0.25">
      <c r="A1" s="158" t="s">
        <v>86</v>
      </c>
      <c r="B1" s="158"/>
      <c r="C1" s="7"/>
      <c r="D1" s="7"/>
      <c r="E1" s="7"/>
      <c r="F1" s="7"/>
      <c r="G1" s="7"/>
      <c r="H1" s="7"/>
      <c r="L1" s="8"/>
      <c r="P1" s="16" t="s">
        <v>60</v>
      </c>
    </row>
    <row r="2" spans="1:17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7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7" ht="20.25" x14ac:dyDescent="0.3">
      <c r="A5" s="171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7" ht="15.75" x14ac:dyDescent="0.25">
      <c r="A6" s="10"/>
      <c r="B6" s="9"/>
      <c r="C6" s="9"/>
      <c r="D6" s="9"/>
      <c r="E6" s="9"/>
      <c r="F6" s="9"/>
      <c r="G6" s="9"/>
      <c r="H6" s="9"/>
    </row>
    <row r="7" spans="1:17" ht="21" customHeight="1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7" s="22" customFormat="1" ht="23.25" customHeight="1" x14ac:dyDescent="0.25">
      <c r="A8" s="166" t="s">
        <v>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7" ht="20.25" x14ac:dyDescent="0.25">
      <c r="A9" s="183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30.75" customHeight="1" x14ac:dyDescent="0.25">
      <c r="A10" s="35" t="s">
        <v>42</v>
      </c>
      <c r="B10" s="36" t="s">
        <v>5</v>
      </c>
      <c r="C10" s="36" t="s">
        <v>6</v>
      </c>
      <c r="D10" s="36" t="s">
        <v>7</v>
      </c>
      <c r="E10" s="36" t="s">
        <v>8</v>
      </c>
      <c r="F10" s="36" t="s">
        <v>9</v>
      </c>
      <c r="G10" s="36" t="s">
        <v>10</v>
      </c>
      <c r="H10" s="38" t="s">
        <v>11</v>
      </c>
      <c r="I10" s="27" t="s">
        <v>66</v>
      </c>
      <c r="J10" s="27" t="s">
        <v>27</v>
      </c>
      <c r="K10" s="27" t="s">
        <v>28</v>
      </c>
      <c r="L10" s="27" t="s">
        <v>39</v>
      </c>
      <c r="M10" s="36" t="s">
        <v>17</v>
      </c>
      <c r="N10" s="36" t="s">
        <v>21</v>
      </c>
      <c r="O10" s="36" t="s">
        <v>7</v>
      </c>
      <c r="P10" s="36" t="s">
        <v>19</v>
      </c>
      <c r="Q10" s="37" t="s">
        <v>20</v>
      </c>
    </row>
    <row r="11" spans="1:17" x14ac:dyDescent="0.25">
      <c r="A11" s="185" t="s">
        <v>67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s="18" customFormat="1" x14ac:dyDescent="0.25">
      <c r="A12" s="74">
        <v>1</v>
      </c>
      <c r="B12" s="126" t="s">
        <v>155</v>
      </c>
      <c r="C12" s="125">
        <v>1978</v>
      </c>
      <c r="D12" s="127" t="s">
        <v>157</v>
      </c>
      <c r="E12" s="125">
        <v>121.5</v>
      </c>
      <c r="F12" s="125" t="s">
        <v>71</v>
      </c>
      <c r="G12" s="125" t="s">
        <v>156</v>
      </c>
      <c r="H12" s="125" t="s">
        <v>46</v>
      </c>
      <c r="I12" s="126"/>
      <c r="J12" s="126"/>
      <c r="K12" s="126"/>
      <c r="L12" s="125">
        <v>30</v>
      </c>
      <c r="M12" s="125">
        <v>300</v>
      </c>
      <c r="N12" s="125">
        <v>1</v>
      </c>
      <c r="O12" s="125"/>
      <c r="P12" s="125">
        <v>30</v>
      </c>
      <c r="Q12" s="125" t="s">
        <v>137</v>
      </c>
    </row>
  </sheetData>
  <sortState ref="A11:Q16">
    <sortCondition ref="F11:F16"/>
  </sortState>
  <mergeCells count="9">
    <mergeCell ref="A1:B1"/>
    <mergeCell ref="A2:P2"/>
    <mergeCell ref="A3:P3"/>
    <mergeCell ref="A4:P4"/>
    <mergeCell ref="A9:Q9"/>
    <mergeCell ref="A11:Q11"/>
    <mergeCell ref="A7:P7"/>
    <mergeCell ref="A8:P8"/>
    <mergeCell ref="A5:P5"/>
  </mergeCells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6" zoomScaleNormal="100" workbookViewId="0">
      <selection activeCell="A34" sqref="A34"/>
    </sheetView>
  </sheetViews>
  <sheetFormatPr defaultRowHeight="15" x14ac:dyDescent="0.25"/>
  <cols>
    <col min="1" max="1" width="5.85546875" customWidth="1"/>
    <col min="2" max="2" width="22.140625" customWidth="1"/>
    <col min="3" max="3" width="8.7109375" customWidth="1"/>
    <col min="4" max="4" width="6.85546875" customWidth="1"/>
    <col min="5" max="5" width="8" customWidth="1"/>
    <col min="6" max="6" width="9" customWidth="1"/>
    <col min="7" max="7" width="7.7109375" customWidth="1"/>
    <col min="8" max="8" width="28" customWidth="1"/>
    <col min="11" max="11" width="6.5703125" customWidth="1"/>
    <col min="12" max="12" width="7.140625" customWidth="1"/>
    <col min="13" max="13" width="8.140625" customWidth="1"/>
    <col min="14" max="14" width="7.140625" customWidth="1"/>
    <col min="16" max="16" width="8.7109375" customWidth="1"/>
    <col min="17" max="17" width="21.5703125" customWidth="1"/>
  </cols>
  <sheetData>
    <row r="1" spans="1:17" ht="15.75" x14ac:dyDescent="0.25">
      <c r="A1" s="158" t="s">
        <v>86</v>
      </c>
      <c r="B1" s="158"/>
      <c r="C1" s="7"/>
      <c r="D1" s="7"/>
      <c r="E1" s="7"/>
      <c r="F1" s="7"/>
      <c r="G1" s="7"/>
      <c r="H1" s="7"/>
      <c r="L1" s="8"/>
      <c r="P1" s="191" t="s">
        <v>60</v>
      </c>
      <c r="Q1" s="191"/>
    </row>
    <row r="2" spans="1:17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7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7" ht="20.25" x14ac:dyDescent="0.3">
      <c r="A5" s="171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7" ht="15.75" x14ac:dyDescent="0.25">
      <c r="A6" s="10"/>
      <c r="B6" s="9"/>
      <c r="C6" s="9"/>
      <c r="D6" s="9"/>
      <c r="E6" s="9"/>
      <c r="F6" s="9"/>
      <c r="G6" s="9"/>
      <c r="H6" s="9"/>
    </row>
    <row r="7" spans="1:17" ht="18.75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89"/>
    </row>
    <row r="8" spans="1:17" ht="24.75" customHeight="1" x14ac:dyDescent="0.25">
      <c r="A8" s="187" t="s">
        <v>24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7" ht="20.25" x14ac:dyDescent="0.25">
      <c r="A9" s="183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26.25" thickBot="1" x14ac:dyDescent="0.3">
      <c r="A10" s="34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26</v>
      </c>
      <c r="J10" s="27" t="s">
        <v>25</v>
      </c>
      <c r="K10" s="27" t="s">
        <v>165</v>
      </c>
      <c r="L10" s="27" t="s">
        <v>63</v>
      </c>
      <c r="M10" s="27" t="s">
        <v>17</v>
      </c>
      <c r="N10" s="27" t="s">
        <v>21</v>
      </c>
      <c r="O10" s="27" t="s">
        <v>7</v>
      </c>
      <c r="P10" s="27" t="s">
        <v>19</v>
      </c>
      <c r="Q10" s="28" t="s">
        <v>20</v>
      </c>
    </row>
    <row r="11" spans="1:17" x14ac:dyDescent="0.25">
      <c r="A11" s="188" t="s">
        <v>32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</row>
    <row r="12" spans="1:17" x14ac:dyDescent="0.25">
      <c r="A12" s="74">
        <v>1</v>
      </c>
      <c r="B12" s="224" t="s">
        <v>194</v>
      </c>
      <c r="C12" s="61">
        <v>1989</v>
      </c>
      <c r="D12" s="61" t="s">
        <v>110</v>
      </c>
      <c r="E12" s="61">
        <v>71</v>
      </c>
      <c r="F12" s="61">
        <v>73</v>
      </c>
      <c r="G12" s="61">
        <v>28</v>
      </c>
      <c r="H12" s="61" t="s">
        <v>56</v>
      </c>
      <c r="I12" s="46"/>
      <c r="J12" s="61">
        <v>98</v>
      </c>
      <c r="K12" s="61"/>
      <c r="L12" s="46"/>
      <c r="M12" s="74">
        <f>J12*8</f>
        <v>784</v>
      </c>
      <c r="N12" s="46">
        <v>1</v>
      </c>
      <c r="O12" s="46" t="s">
        <v>45</v>
      </c>
      <c r="P12" s="46">
        <v>30</v>
      </c>
      <c r="Q12" s="75" t="s">
        <v>92</v>
      </c>
    </row>
    <row r="13" spans="1:17" x14ac:dyDescent="0.25">
      <c r="A13" s="74">
        <v>2</v>
      </c>
      <c r="B13" s="224" t="s">
        <v>89</v>
      </c>
      <c r="C13" s="61">
        <v>1987</v>
      </c>
      <c r="D13" s="61" t="s">
        <v>45</v>
      </c>
      <c r="E13" s="61">
        <v>96</v>
      </c>
      <c r="F13" s="61">
        <v>105</v>
      </c>
      <c r="G13" s="84">
        <v>32</v>
      </c>
      <c r="H13" s="61" t="s">
        <v>90</v>
      </c>
      <c r="I13" s="46"/>
      <c r="J13" s="61">
        <v>79</v>
      </c>
      <c r="K13" s="61"/>
      <c r="L13" s="46"/>
      <c r="M13" s="74">
        <v>790</v>
      </c>
      <c r="N13" s="46">
        <v>1</v>
      </c>
      <c r="O13" s="46" t="s">
        <v>45</v>
      </c>
      <c r="P13" s="46">
        <v>30</v>
      </c>
      <c r="Q13" s="66"/>
    </row>
    <row r="14" spans="1:17" x14ac:dyDescent="0.25">
      <c r="A14" s="128">
        <v>3</v>
      </c>
      <c r="B14" s="93" t="s">
        <v>166</v>
      </c>
      <c r="C14" s="93">
        <v>1985</v>
      </c>
      <c r="D14" s="93"/>
      <c r="E14" s="93">
        <v>106.5</v>
      </c>
      <c r="F14" s="93" t="s">
        <v>71</v>
      </c>
      <c r="G14" s="93">
        <v>40</v>
      </c>
      <c r="H14" s="93" t="s">
        <v>113</v>
      </c>
      <c r="I14" s="93"/>
      <c r="J14" s="93"/>
      <c r="K14" s="93">
        <v>50</v>
      </c>
      <c r="L14" s="93"/>
      <c r="M14" s="93">
        <f>K14*16</f>
        <v>800</v>
      </c>
      <c r="N14" s="93">
        <v>1</v>
      </c>
      <c r="O14" s="93" t="s">
        <v>141</v>
      </c>
      <c r="P14" s="93">
        <v>30</v>
      </c>
      <c r="Q14" s="93" t="s">
        <v>113</v>
      </c>
    </row>
    <row r="15" spans="1:17" x14ac:dyDescent="0.25">
      <c r="A15" s="74">
        <v>4</v>
      </c>
      <c r="B15" s="223" t="s">
        <v>88</v>
      </c>
      <c r="C15" s="82">
        <v>1987</v>
      </c>
      <c r="D15" s="98"/>
      <c r="E15" s="98">
        <v>138</v>
      </c>
      <c r="F15" s="98" t="s">
        <v>71</v>
      </c>
      <c r="G15" s="99">
        <v>24</v>
      </c>
      <c r="H15" s="98" t="s">
        <v>46</v>
      </c>
      <c r="I15" s="100"/>
      <c r="J15" s="98">
        <v>80</v>
      </c>
      <c r="K15" s="98"/>
      <c r="L15" s="100"/>
      <c r="M15" s="100">
        <f>J15*5</f>
        <v>400</v>
      </c>
      <c r="N15" s="100">
        <v>2</v>
      </c>
      <c r="O15" s="100">
        <v>2</v>
      </c>
      <c r="P15" s="100">
        <v>27</v>
      </c>
      <c r="Q15" s="101" t="s">
        <v>95</v>
      </c>
    </row>
    <row r="16" spans="1:17" x14ac:dyDescent="0.25">
      <c r="A16" s="157" t="s">
        <v>40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x14ac:dyDescent="0.25">
      <c r="A17" s="74">
        <v>1</v>
      </c>
      <c r="B17" s="225" t="s">
        <v>91</v>
      </c>
      <c r="C17" s="62">
        <v>1981</v>
      </c>
      <c r="D17" s="62"/>
      <c r="E17" s="61">
        <v>71</v>
      </c>
      <c r="F17" s="62">
        <v>73</v>
      </c>
      <c r="G17" s="85">
        <v>24</v>
      </c>
      <c r="H17" s="62" t="s">
        <v>56</v>
      </c>
      <c r="I17" s="68"/>
      <c r="J17" s="62">
        <v>90</v>
      </c>
      <c r="K17" s="62"/>
      <c r="L17" s="46"/>
      <c r="M17" s="74">
        <f>J17*5</f>
        <v>450</v>
      </c>
      <c r="N17" s="46">
        <v>1</v>
      </c>
      <c r="O17" s="46">
        <v>2</v>
      </c>
      <c r="P17" s="46">
        <v>30</v>
      </c>
      <c r="Q17" s="75" t="s">
        <v>92</v>
      </c>
    </row>
    <row r="18" spans="1:17" x14ac:dyDescent="0.25">
      <c r="A18" s="74">
        <v>2</v>
      </c>
      <c r="B18" s="92" t="s">
        <v>155</v>
      </c>
      <c r="C18" s="46">
        <v>1978</v>
      </c>
      <c r="D18" s="90" t="s">
        <v>157</v>
      </c>
      <c r="E18" s="46">
        <v>121.5</v>
      </c>
      <c r="F18" s="46" t="s">
        <v>71</v>
      </c>
      <c r="G18" s="120">
        <v>32</v>
      </c>
      <c r="H18" s="46" t="s">
        <v>46</v>
      </c>
      <c r="I18" s="68"/>
      <c r="J18" s="114">
        <v>80</v>
      </c>
      <c r="K18" s="61"/>
      <c r="L18" s="46"/>
      <c r="M18" s="74">
        <v>320</v>
      </c>
      <c r="N18" s="46">
        <v>1</v>
      </c>
      <c r="O18" s="46" t="s">
        <v>45</v>
      </c>
      <c r="P18" s="46">
        <v>30</v>
      </c>
      <c r="Q18" s="90" t="s">
        <v>113</v>
      </c>
    </row>
    <row r="19" spans="1:17" x14ac:dyDescent="0.25">
      <c r="A19" s="157" t="s">
        <v>41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s="18" customFormat="1" ht="15.75" customHeight="1" x14ac:dyDescent="0.25">
      <c r="A20" s="113">
        <v>1</v>
      </c>
      <c r="B20" s="224" t="s">
        <v>76</v>
      </c>
      <c r="C20" s="61">
        <v>1971</v>
      </c>
      <c r="D20" s="61" t="s">
        <v>45</v>
      </c>
      <c r="E20" s="61">
        <v>71</v>
      </c>
      <c r="F20" s="61">
        <v>73</v>
      </c>
      <c r="G20" s="86">
        <v>28</v>
      </c>
      <c r="H20" s="61" t="s">
        <v>93</v>
      </c>
      <c r="I20" s="61"/>
      <c r="J20" s="61">
        <v>112</v>
      </c>
      <c r="K20" s="61"/>
      <c r="L20" s="62"/>
      <c r="M20" s="62">
        <f>J20*7</f>
        <v>784</v>
      </c>
      <c r="N20" s="62">
        <v>1</v>
      </c>
      <c r="O20" s="62" t="s">
        <v>45</v>
      </c>
      <c r="P20" s="46">
        <v>30</v>
      </c>
      <c r="Q20" s="75" t="s">
        <v>77</v>
      </c>
    </row>
    <row r="21" spans="1:17" s="18" customFormat="1" ht="15.75" customHeight="1" x14ac:dyDescent="0.25">
      <c r="A21" s="113">
        <v>2</v>
      </c>
      <c r="B21" s="114" t="s">
        <v>76</v>
      </c>
      <c r="C21" s="61">
        <v>1971</v>
      </c>
      <c r="D21" s="61" t="s">
        <v>45</v>
      </c>
      <c r="E21" s="61">
        <v>71</v>
      </c>
      <c r="F21" s="61">
        <v>73</v>
      </c>
      <c r="G21" s="84">
        <v>32</v>
      </c>
      <c r="H21" s="61" t="s">
        <v>93</v>
      </c>
      <c r="I21" s="61"/>
      <c r="J21" s="114">
        <v>75</v>
      </c>
      <c r="K21" s="61"/>
      <c r="L21" s="62"/>
      <c r="M21" s="62">
        <v>750</v>
      </c>
      <c r="N21" s="62">
        <v>2</v>
      </c>
      <c r="O21" s="62" t="s">
        <v>45</v>
      </c>
      <c r="P21" s="46">
        <v>30</v>
      </c>
      <c r="Q21" s="75" t="s">
        <v>77</v>
      </c>
    </row>
    <row r="22" spans="1:17" s="18" customFormat="1" ht="15.75" customHeight="1" x14ac:dyDescent="0.25">
      <c r="A22" s="113">
        <v>3</v>
      </c>
      <c r="B22" s="224" t="s">
        <v>94</v>
      </c>
      <c r="C22" s="61">
        <v>1968</v>
      </c>
      <c r="D22" s="61"/>
      <c r="E22" s="61">
        <v>77</v>
      </c>
      <c r="F22" s="61">
        <v>78</v>
      </c>
      <c r="G22" s="83">
        <v>24</v>
      </c>
      <c r="H22" s="61" t="s">
        <v>58</v>
      </c>
      <c r="I22" s="61"/>
      <c r="J22" s="61">
        <v>80</v>
      </c>
      <c r="K22" s="61"/>
      <c r="L22" s="62"/>
      <c r="M22" s="62">
        <f>J22*5</f>
        <v>400</v>
      </c>
      <c r="N22" s="62">
        <v>1</v>
      </c>
      <c r="O22" s="62">
        <v>2</v>
      </c>
      <c r="P22" s="46">
        <v>30</v>
      </c>
      <c r="Q22" s="75"/>
    </row>
    <row r="23" spans="1:17" x14ac:dyDescent="0.25">
      <c r="A23" s="74">
        <v>4</v>
      </c>
      <c r="B23" s="224" t="s">
        <v>55</v>
      </c>
      <c r="C23" s="61">
        <v>1973</v>
      </c>
      <c r="D23" s="61"/>
      <c r="E23" s="61">
        <v>101</v>
      </c>
      <c r="F23" s="61">
        <v>105</v>
      </c>
      <c r="G23" s="86">
        <v>28</v>
      </c>
      <c r="H23" s="61" t="s">
        <v>56</v>
      </c>
      <c r="I23" s="68"/>
      <c r="J23" s="61">
        <v>102</v>
      </c>
      <c r="K23" s="61"/>
      <c r="L23" s="46"/>
      <c r="M23" s="62">
        <f>J23*7</f>
        <v>714</v>
      </c>
      <c r="N23" s="46">
        <v>1</v>
      </c>
      <c r="O23" s="46">
        <v>1</v>
      </c>
      <c r="P23" s="46">
        <v>30</v>
      </c>
      <c r="Q23" s="66"/>
    </row>
    <row r="24" spans="1:17" s="267" customFormat="1" x14ac:dyDescent="0.25">
      <c r="A24" s="263"/>
      <c r="B24" s="262"/>
      <c r="C24" s="262"/>
      <c r="D24" s="262"/>
      <c r="E24" s="262"/>
      <c r="F24" s="262"/>
      <c r="G24" s="262"/>
      <c r="H24" s="262"/>
      <c r="I24" s="266"/>
      <c r="J24" s="262"/>
      <c r="K24" s="262"/>
      <c r="L24" s="263"/>
      <c r="M24" s="264"/>
      <c r="N24" s="263"/>
      <c r="O24" s="263"/>
      <c r="P24" s="263"/>
      <c r="Q24" s="265"/>
    </row>
    <row r="25" spans="1:17" ht="20.25" x14ac:dyDescent="0.25">
      <c r="A25" s="183" t="s">
        <v>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x14ac:dyDescent="0.25">
      <c r="A26" s="172" t="s">
        <v>79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7" x14ac:dyDescent="0.25">
      <c r="A27" s="74">
        <v>1</v>
      </c>
      <c r="B27" s="92" t="s">
        <v>129</v>
      </c>
      <c r="C27" s="46">
        <v>2006</v>
      </c>
      <c r="D27" s="74"/>
      <c r="E27" s="73">
        <v>55</v>
      </c>
      <c r="F27" s="74">
        <v>58</v>
      </c>
      <c r="G27" s="74">
        <v>16</v>
      </c>
      <c r="H27" s="87" t="s">
        <v>142</v>
      </c>
      <c r="I27" s="74">
        <v>127</v>
      </c>
      <c r="J27" s="74"/>
      <c r="K27" s="74"/>
      <c r="L27" s="92"/>
      <c r="M27" s="74">
        <f>I27*3</f>
        <v>381</v>
      </c>
      <c r="N27" s="74">
        <v>1</v>
      </c>
      <c r="O27" s="74">
        <v>1</v>
      </c>
      <c r="P27" s="46">
        <v>30</v>
      </c>
      <c r="Q27" s="79" t="s">
        <v>130</v>
      </c>
    </row>
    <row r="28" spans="1:17" x14ac:dyDescent="0.25">
      <c r="A28" s="172" t="s">
        <v>69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s="18" customFormat="1" x14ac:dyDescent="0.25">
      <c r="A29" s="74">
        <v>1</v>
      </c>
      <c r="B29" s="92" t="s">
        <v>119</v>
      </c>
      <c r="C29" s="46">
        <v>1983</v>
      </c>
      <c r="D29" s="62" t="s">
        <v>45</v>
      </c>
      <c r="E29" s="72">
        <v>62.4</v>
      </c>
      <c r="F29" s="46">
        <v>63</v>
      </c>
      <c r="G29" s="46">
        <v>12</v>
      </c>
      <c r="H29" s="46" t="s">
        <v>121</v>
      </c>
      <c r="I29" s="74">
        <v>225</v>
      </c>
      <c r="J29" s="46"/>
      <c r="K29" s="46"/>
      <c r="L29" s="46"/>
      <c r="M29" s="46">
        <f>I29*2</f>
        <v>450</v>
      </c>
      <c r="N29" s="46">
        <v>1</v>
      </c>
      <c r="O29" s="46" t="s">
        <v>192</v>
      </c>
      <c r="P29" s="46">
        <v>30</v>
      </c>
      <c r="Q29" s="67" t="s">
        <v>120</v>
      </c>
    </row>
    <row r="30" spans="1:17" x14ac:dyDescent="0.25">
      <c r="A30" s="172" t="s">
        <v>75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s="18" customFormat="1" x14ac:dyDescent="0.25">
      <c r="A31" s="74">
        <v>1</v>
      </c>
      <c r="B31" s="92" t="s">
        <v>135</v>
      </c>
      <c r="C31" s="68">
        <v>1965</v>
      </c>
      <c r="D31" s="48" t="s">
        <v>110</v>
      </c>
      <c r="E31" s="48">
        <v>62</v>
      </c>
      <c r="F31" s="48">
        <v>63</v>
      </c>
      <c r="G31" s="48">
        <v>12</v>
      </c>
      <c r="H31" s="48" t="s">
        <v>136</v>
      </c>
      <c r="I31" s="74">
        <v>253</v>
      </c>
      <c r="J31" s="46"/>
      <c r="K31" s="46"/>
      <c r="L31" s="46"/>
      <c r="M31" s="46">
        <f>I31*2</f>
        <v>506</v>
      </c>
      <c r="N31" s="46">
        <v>1</v>
      </c>
      <c r="O31" s="46" t="s">
        <v>192</v>
      </c>
      <c r="P31" s="46">
        <v>30</v>
      </c>
      <c r="Q31" s="67" t="s">
        <v>137</v>
      </c>
    </row>
    <row r="32" spans="1:17" x14ac:dyDescent="0.25">
      <c r="A32" s="18"/>
      <c r="D32" s="18"/>
      <c r="E32" s="7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</sheetData>
  <sortState ref="B17:P20">
    <sortCondition ref="F17:F20"/>
  </sortState>
  <mergeCells count="16">
    <mergeCell ref="A1:B1"/>
    <mergeCell ref="A2:P2"/>
    <mergeCell ref="A3:P3"/>
    <mergeCell ref="A4:P4"/>
    <mergeCell ref="A5:P5"/>
    <mergeCell ref="P1:Q1"/>
    <mergeCell ref="A28:Q28"/>
    <mergeCell ref="A30:Q30"/>
    <mergeCell ref="A7:P7"/>
    <mergeCell ref="A8:P8"/>
    <mergeCell ref="A11:Q11"/>
    <mergeCell ref="A19:Q19"/>
    <mergeCell ref="A9:Q9"/>
    <mergeCell ref="A26:Q26"/>
    <mergeCell ref="A25:Q25"/>
    <mergeCell ref="A16:Q16"/>
  </mergeCells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6" zoomScaleNormal="100" zoomScaleSheetLayoutView="80" workbookViewId="0">
      <selection activeCell="N22" sqref="N22"/>
    </sheetView>
  </sheetViews>
  <sheetFormatPr defaultRowHeight="15" x14ac:dyDescent="0.25"/>
  <cols>
    <col min="1" max="1" width="5" customWidth="1"/>
    <col min="2" max="2" width="23.42578125" customWidth="1"/>
    <col min="3" max="3" width="8.7109375" customWidth="1"/>
    <col min="4" max="4" width="6.85546875" customWidth="1"/>
    <col min="5" max="5" width="6.42578125" customWidth="1"/>
    <col min="6" max="6" width="12" customWidth="1"/>
    <col min="7" max="7" width="8.85546875" customWidth="1"/>
    <col min="8" max="8" width="27.85546875" customWidth="1"/>
    <col min="9" max="9" width="10.140625" customWidth="1"/>
    <col min="10" max="10" width="10.85546875" customWidth="1"/>
    <col min="13" max="13" width="7.42578125" customWidth="1"/>
    <col min="14" max="14" width="9" customWidth="1"/>
    <col min="15" max="15" width="17" customWidth="1"/>
  </cols>
  <sheetData>
    <row r="1" spans="1:15" ht="15.75" x14ac:dyDescent="0.25">
      <c r="A1" s="158" t="s">
        <v>86</v>
      </c>
      <c r="B1" s="158"/>
      <c r="C1" s="13"/>
      <c r="D1" s="12"/>
      <c r="E1" s="12"/>
      <c r="F1" s="12"/>
      <c r="G1" s="12"/>
      <c r="H1" s="12"/>
      <c r="I1" s="14"/>
      <c r="J1" s="12"/>
      <c r="K1" s="12"/>
      <c r="L1" s="12"/>
      <c r="M1" s="12"/>
      <c r="N1" s="12"/>
      <c r="O1" s="16" t="s">
        <v>60</v>
      </c>
    </row>
    <row r="2" spans="1:15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 x14ac:dyDescent="0.3">
      <c r="A5" s="199" t="s">
        <v>96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3.25" customHeight="1" x14ac:dyDescent="0.25">
      <c r="A7" s="200" t="s">
        <v>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</row>
    <row r="8" spans="1:15" ht="24.75" customHeight="1" thickBot="1" x14ac:dyDescent="0.3">
      <c r="A8" s="187" t="s">
        <v>36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15" ht="20.25" x14ac:dyDescent="0.25">
      <c r="A9" s="196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8"/>
    </row>
    <row r="10" spans="1:15" ht="26.25" thickBot="1" x14ac:dyDescent="0.3">
      <c r="A10" s="25" t="s">
        <v>42</v>
      </c>
      <c r="B10" s="54" t="s">
        <v>5</v>
      </c>
      <c r="C10" s="54" t="s">
        <v>6</v>
      </c>
      <c r="D10" s="54" t="s">
        <v>7</v>
      </c>
      <c r="E10" s="54" t="s">
        <v>10</v>
      </c>
      <c r="F10" s="54" t="s">
        <v>34</v>
      </c>
      <c r="G10" s="54" t="s">
        <v>35</v>
      </c>
      <c r="H10" s="39" t="s">
        <v>11</v>
      </c>
      <c r="I10" s="54" t="s">
        <v>31</v>
      </c>
      <c r="J10" s="54" t="s">
        <v>12</v>
      </c>
      <c r="K10" s="54" t="s">
        <v>24</v>
      </c>
      <c r="L10" s="54" t="s">
        <v>33</v>
      </c>
      <c r="M10" s="54" t="s">
        <v>7</v>
      </c>
      <c r="N10" s="54" t="s">
        <v>19</v>
      </c>
      <c r="O10" s="55" t="s">
        <v>20</v>
      </c>
    </row>
    <row r="11" spans="1:15" x14ac:dyDescent="0.25">
      <c r="A11" s="192" t="s">
        <v>32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</row>
    <row r="12" spans="1:15" s="18" customFormat="1" ht="30" x14ac:dyDescent="0.25">
      <c r="A12" s="93">
        <v>1</v>
      </c>
      <c r="B12" s="129" t="s">
        <v>114</v>
      </c>
      <c r="C12" s="129">
        <v>1987</v>
      </c>
      <c r="D12" s="129" t="s">
        <v>45</v>
      </c>
      <c r="E12" s="130">
        <v>28</v>
      </c>
      <c r="F12" s="93"/>
      <c r="G12" s="131">
        <v>1000</v>
      </c>
      <c r="H12" s="129" t="s">
        <v>112</v>
      </c>
      <c r="I12" s="91"/>
      <c r="J12" s="132" t="s">
        <v>167</v>
      </c>
      <c r="K12" s="64"/>
      <c r="L12" s="63">
        <v>1</v>
      </c>
      <c r="M12" s="63" t="s">
        <v>45</v>
      </c>
      <c r="N12" s="59">
        <v>30</v>
      </c>
      <c r="O12" s="60" t="s">
        <v>115</v>
      </c>
    </row>
    <row r="13" spans="1:15" x14ac:dyDescent="0.25">
      <c r="A13" s="195" t="s">
        <v>41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5" ht="30" x14ac:dyDescent="0.25">
      <c r="A14" s="117" t="s">
        <v>42</v>
      </c>
      <c r="B14" s="60" t="s">
        <v>5</v>
      </c>
      <c r="C14" s="60" t="s">
        <v>6</v>
      </c>
      <c r="D14" s="60" t="s">
        <v>7</v>
      </c>
      <c r="E14" s="60" t="s">
        <v>10</v>
      </c>
      <c r="F14" s="60" t="s">
        <v>34</v>
      </c>
      <c r="G14" s="60" t="s">
        <v>35</v>
      </c>
      <c r="H14" s="118" t="s">
        <v>11</v>
      </c>
      <c r="I14" s="60" t="s">
        <v>31</v>
      </c>
      <c r="J14" s="60" t="s">
        <v>12</v>
      </c>
      <c r="K14" s="60" t="s">
        <v>24</v>
      </c>
      <c r="L14" s="60" t="s">
        <v>33</v>
      </c>
      <c r="M14" s="60" t="s">
        <v>7</v>
      </c>
      <c r="N14" s="60" t="s">
        <v>19</v>
      </c>
      <c r="O14" s="60" t="s">
        <v>20</v>
      </c>
    </row>
    <row r="15" spans="1:15" s="18" customFormat="1" x14ac:dyDescent="0.25">
      <c r="A15" s="93">
        <v>1</v>
      </c>
      <c r="B15" s="129" t="s">
        <v>98</v>
      </c>
      <c r="C15" s="129">
        <v>1970</v>
      </c>
      <c r="D15" s="129" t="s">
        <v>45</v>
      </c>
      <c r="E15" s="130">
        <v>20</v>
      </c>
      <c r="F15" s="93"/>
      <c r="G15" s="93">
        <v>1000</v>
      </c>
      <c r="H15" s="129" t="s">
        <v>74</v>
      </c>
      <c r="I15" s="91"/>
      <c r="J15" s="133" t="s">
        <v>168</v>
      </c>
      <c r="K15" s="115"/>
      <c r="L15" s="63">
        <v>1</v>
      </c>
      <c r="M15" s="63"/>
      <c r="N15" s="59">
        <v>30</v>
      </c>
      <c r="O15" s="90" t="s">
        <v>108</v>
      </c>
    </row>
    <row r="16" spans="1:15" s="18" customFormat="1" x14ac:dyDescent="0.25">
      <c r="A16" s="93">
        <v>2</v>
      </c>
      <c r="B16" s="129" t="s">
        <v>140</v>
      </c>
      <c r="C16" s="129">
        <v>1971</v>
      </c>
      <c r="D16" s="129" t="s">
        <v>141</v>
      </c>
      <c r="E16" s="130">
        <v>12</v>
      </c>
      <c r="F16" s="93"/>
      <c r="G16" s="134">
        <v>4500</v>
      </c>
      <c r="H16" s="129" t="s">
        <v>142</v>
      </c>
      <c r="I16" s="91"/>
      <c r="J16" s="91"/>
      <c r="K16" s="135" t="s">
        <v>171</v>
      </c>
      <c r="L16" s="63"/>
      <c r="M16" s="63"/>
      <c r="N16" s="59"/>
      <c r="O16" s="90" t="s">
        <v>143</v>
      </c>
    </row>
    <row r="17" spans="1:15" s="18" customFormat="1" x14ac:dyDescent="0.25">
      <c r="A17" s="113">
        <v>3</v>
      </c>
      <c r="B17" s="114" t="s">
        <v>76</v>
      </c>
      <c r="C17" s="114">
        <v>1971</v>
      </c>
      <c r="D17" s="114" t="s">
        <v>45</v>
      </c>
      <c r="E17" s="114">
        <v>16</v>
      </c>
      <c r="F17" s="114"/>
      <c r="G17" s="114">
        <v>500</v>
      </c>
      <c r="H17" s="114" t="s">
        <v>93</v>
      </c>
      <c r="I17" s="91"/>
      <c r="J17" s="91"/>
      <c r="K17" s="135" t="s">
        <v>190</v>
      </c>
      <c r="L17" s="63">
        <v>1</v>
      </c>
      <c r="M17" s="63"/>
      <c r="N17" s="59">
        <v>30</v>
      </c>
      <c r="O17" s="90" t="s">
        <v>188</v>
      </c>
    </row>
  </sheetData>
  <sortState ref="A11:P14">
    <sortCondition ref="E11:E14"/>
  </sortState>
  <mergeCells count="10">
    <mergeCell ref="A11:O11"/>
    <mergeCell ref="A13:O13"/>
    <mergeCell ref="A8:O8"/>
    <mergeCell ref="A9:O9"/>
    <mergeCell ref="A1:B1"/>
    <mergeCell ref="A2:O2"/>
    <mergeCell ref="A3:O3"/>
    <mergeCell ref="A4:O4"/>
    <mergeCell ref="A5:O5"/>
    <mergeCell ref="A7:O7"/>
  </mergeCells>
  <pageMargins left="0.7" right="0.7" top="0.75" bottom="0.75" header="0.3" footer="0.3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topLeftCell="A22" zoomScale="106" zoomScaleNormal="100" zoomScaleSheetLayoutView="106" workbookViewId="0">
      <selection activeCell="B42" sqref="B42"/>
    </sheetView>
  </sheetViews>
  <sheetFormatPr defaultRowHeight="15" x14ac:dyDescent="0.25"/>
  <cols>
    <col min="1" max="1" width="3.28515625" bestFit="1" customWidth="1"/>
    <col min="2" max="2" width="21.7109375" bestFit="1" customWidth="1"/>
    <col min="3" max="3" width="6.5703125" bestFit="1" customWidth="1"/>
    <col min="4" max="4" width="7.42578125" bestFit="1" customWidth="1"/>
    <col min="5" max="5" width="9" bestFit="1" customWidth="1"/>
    <col min="6" max="6" width="10.85546875" customWidth="1"/>
    <col min="7" max="7" width="5.28515625" bestFit="1" customWidth="1"/>
    <col min="8" max="8" width="15.5703125" bestFit="1" customWidth="1"/>
    <col min="9" max="9" width="5.7109375" bestFit="1" customWidth="1"/>
    <col min="10" max="10" width="4.85546875" bestFit="1" customWidth="1"/>
    <col min="11" max="11" width="9.28515625" customWidth="1"/>
    <col min="12" max="12" width="7.85546875" customWidth="1"/>
    <col min="13" max="13" width="6.140625" bestFit="1" customWidth="1"/>
    <col min="14" max="14" width="19.28515625" bestFit="1" customWidth="1"/>
    <col min="15" max="15" width="8.85546875" customWidth="1"/>
    <col min="16" max="16" width="9.5703125" customWidth="1"/>
    <col min="17" max="17" width="14.42578125" bestFit="1" customWidth="1"/>
  </cols>
  <sheetData>
    <row r="1" spans="1:17" ht="15.75" x14ac:dyDescent="0.25">
      <c r="A1" s="158" t="s">
        <v>86</v>
      </c>
      <c r="B1" s="158"/>
      <c r="C1" s="15"/>
      <c r="D1" s="15"/>
      <c r="E1" s="15"/>
      <c r="F1" s="15"/>
      <c r="G1" s="15"/>
      <c r="H1" s="15"/>
      <c r="J1" s="16"/>
      <c r="N1" s="16"/>
      <c r="Q1" s="153" t="s">
        <v>60</v>
      </c>
    </row>
    <row r="2" spans="1:17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20.25" x14ac:dyDescent="0.3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20.25" x14ac:dyDescent="0.3">
      <c r="A5" s="171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5.75" customHeight="1" x14ac:dyDescent="0.2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</row>
    <row r="7" spans="1:17" s="24" customFormat="1" ht="23.25" customHeight="1" x14ac:dyDescent="0.2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s="23" customFormat="1" ht="28.5" customHeight="1" thickBot="1" x14ac:dyDescent="0.4">
      <c r="A8" s="166" t="s">
        <v>80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15.75" x14ac:dyDescent="0.25">
      <c r="A9" s="279" t="s">
        <v>147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1"/>
    </row>
    <row r="10" spans="1:17" ht="15.75" x14ac:dyDescent="0.25">
      <c r="A10" s="309" t="s">
        <v>4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310"/>
    </row>
    <row r="11" spans="1:17" ht="31.5" x14ac:dyDescent="0.25">
      <c r="A11" s="311" t="s">
        <v>42</v>
      </c>
      <c r="B11" s="228" t="s">
        <v>5</v>
      </c>
      <c r="C11" s="228" t="s">
        <v>6</v>
      </c>
      <c r="D11" s="228" t="s">
        <v>7</v>
      </c>
      <c r="E11" s="228" t="s">
        <v>8</v>
      </c>
      <c r="F11" s="228" t="s">
        <v>193</v>
      </c>
      <c r="G11" s="228" t="s">
        <v>10</v>
      </c>
      <c r="H11" s="229" t="s">
        <v>11</v>
      </c>
      <c r="I11" s="228" t="s">
        <v>22</v>
      </c>
      <c r="J11" s="228" t="s">
        <v>43</v>
      </c>
      <c r="K11" s="228" t="s">
        <v>12</v>
      </c>
      <c r="L11" s="228" t="s">
        <v>24</v>
      </c>
      <c r="M11" s="228" t="s">
        <v>17</v>
      </c>
      <c r="N11" s="228" t="s">
        <v>21</v>
      </c>
      <c r="O11" s="228" t="s">
        <v>7</v>
      </c>
      <c r="P11" s="228" t="s">
        <v>19</v>
      </c>
      <c r="Q11" s="284" t="s">
        <v>20</v>
      </c>
    </row>
    <row r="12" spans="1:17" ht="15.75" x14ac:dyDescent="0.25">
      <c r="A12" s="294" t="s">
        <v>32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95"/>
    </row>
    <row r="13" spans="1:17" s="18" customFormat="1" ht="15.75" x14ac:dyDescent="0.25">
      <c r="A13" s="287">
        <v>1</v>
      </c>
      <c r="B13" s="231" t="s">
        <v>163</v>
      </c>
      <c r="C13" s="230">
        <v>1987</v>
      </c>
      <c r="D13" s="230"/>
      <c r="E13" s="232">
        <v>122</v>
      </c>
      <c r="F13" s="233" t="s">
        <v>159</v>
      </c>
      <c r="G13" s="233">
        <v>16</v>
      </c>
      <c r="H13" s="233" t="s">
        <v>148</v>
      </c>
      <c r="I13" s="233"/>
      <c r="J13" s="233"/>
      <c r="K13" s="233">
        <v>1101</v>
      </c>
      <c r="L13" s="234"/>
      <c r="M13" s="234"/>
      <c r="N13" s="234">
        <v>1</v>
      </c>
      <c r="O13" s="234">
        <v>2</v>
      </c>
      <c r="P13" s="234">
        <v>30</v>
      </c>
      <c r="Q13" s="312" t="s">
        <v>132</v>
      </c>
    </row>
    <row r="14" spans="1:17" s="18" customFormat="1" ht="15.75" x14ac:dyDescent="0.25">
      <c r="A14" s="287">
        <v>2</v>
      </c>
      <c r="B14" s="235" t="s">
        <v>114</v>
      </c>
      <c r="C14" s="236">
        <v>1987</v>
      </c>
      <c r="D14" s="236" t="s">
        <v>45</v>
      </c>
      <c r="E14" s="237">
        <v>99.5</v>
      </c>
      <c r="F14" s="238" t="s">
        <v>159</v>
      </c>
      <c r="G14" s="238">
        <v>28</v>
      </c>
      <c r="H14" s="238" t="s">
        <v>112</v>
      </c>
      <c r="I14" s="239"/>
      <c r="J14" s="238"/>
      <c r="K14" s="237">
        <v>963</v>
      </c>
      <c r="L14" s="240"/>
      <c r="M14" s="240"/>
      <c r="N14" s="241">
        <v>1</v>
      </c>
      <c r="O14" s="241" t="s">
        <v>45</v>
      </c>
      <c r="P14" s="241">
        <v>30</v>
      </c>
      <c r="Q14" s="288" t="s">
        <v>118</v>
      </c>
    </row>
    <row r="15" spans="1:17" s="18" customFormat="1" ht="15.75" x14ac:dyDescent="0.25">
      <c r="A15" s="313"/>
      <c r="B15" s="273"/>
      <c r="C15" s="274"/>
      <c r="D15" s="274"/>
      <c r="E15" s="275"/>
      <c r="F15" s="258"/>
      <c r="G15" s="258"/>
      <c r="H15" s="258"/>
      <c r="I15" s="276"/>
      <c r="J15" s="258"/>
      <c r="K15" s="275"/>
      <c r="L15" s="277"/>
      <c r="M15" s="277"/>
      <c r="N15" s="278"/>
      <c r="O15" s="278"/>
      <c r="P15" s="278"/>
      <c r="Q15" s="314"/>
    </row>
    <row r="16" spans="1:17" ht="15.75" x14ac:dyDescent="0.25">
      <c r="A16" s="315" t="s">
        <v>68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316"/>
    </row>
    <row r="17" spans="1:17" ht="15.75" x14ac:dyDescent="0.25">
      <c r="A17" s="299" t="s">
        <v>69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300"/>
    </row>
    <row r="18" spans="1:17" ht="16.5" thickBot="1" x14ac:dyDescent="0.3">
      <c r="A18" s="301">
        <v>1</v>
      </c>
      <c r="B18" s="317" t="s">
        <v>169</v>
      </c>
      <c r="C18" s="318">
        <v>1985</v>
      </c>
      <c r="D18" s="318"/>
      <c r="E18" s="318">
        <v>65.599999999999994</v>
      </c>
      <c r="F18" s="318">
        <v>68</v>
      </c>
      <c r="G18" s="318">
        <v>12</v>
      </c>
      <c r="H18" s="318" t="s">
        <v>64</v>
      </c>
      <c r="I18" s="318"/>
      <c r="J18" s="318"/>
      <c r="K18" s="303"/>
      <c r="L18" s="303">
        <v>795</v>
      </c>
      <c r="M18" s="307"/>
      <c r="N18" s="307">
        <v>1</v>
      </c>
      <c r="O18" s="307">
        <v>2</v>
      </c>
      <c r="P18" s="307">
        <v>30</v>
      </c>
      <c r="Q18" s="319" t="s">
        <v>132</v>
      </c>
    </row>
    <row r="19" spans="1:17" ht="16.5" thickBot="1" x14ac:dyDescent="0.3">
      <c r="A19" s="256"/>
      <c r="B19" s="257"/>
      <c r="C19" s="256"/>
      <c r="D19" s="256"/>
      <c r="E19" s="256"/>
      <c r="F19" s="256"/>
      <c r="G19" s="256"/>
      <c r="H19" s="256"/>
      <c r="I19" s="256"/>
      <c r="J19" s="256"/>
      <c r="K19" s="258"/>
      <c r="L19" s="258"/>
      <c r="M19" s="259"/>
      <c r="N19" s="259"/>
      <c r="O19" s="259"/>
      <c r="P19" s="259"/>
      <c r="Q19" s="260"/>
    </row>
    <row r="20" spans="1:17" ht="15.75" x14ac:dyDescent="0.25">
      <c r="A20" s="279" t="s">
        <v>62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1"/>
    </row>
    <row r="21" spans="1:17" ht="15.75" x14ac:dyDescent="0.25">
      <c r="A21" s="226" t="s">
        <v>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82"/>
    </row>
    <row r="22" spans="1:17" ht="31.5" x14ac:dyDescent="0.25">
      <c r="A22" s="283" t="s">
        <v>42</v>
      </c>
      <c r="B22" s="228" t="s">
        <v>5</v>
      </c>
      <c r="C22" s="228" t="s">
        <v>6</v>
      </c>
      <c r="D22" s="228" t="s">
        <v>7</v>
      </c>
      <c r="E22" s="228" t="s">
        <v>8</v>
      </c>
      <c r="F22" s="228" t="s">
        <v>193</v>
      </c>
      <c r="G22" s="228" t="s">
        <v>10</v>
      </c>
      <c r="H22" s="228" t="s">
        <v>11</v>
      </c>
      <c r="I22" s="228" t="s">
        <v>22</v>
      </c>
      <c r="J22" s="228" t="s">
        <v>43</v>
      </c>
      <c r="K22" s="228" t="s">
        <v>12</v>
      </c>
      <c r="L22" s="228" t="s">
        <v>24</v>
      </c>
      <c r="M22" s="228" t="s">
        <v>17</v>
      </c>
      <c r="N22" s="228" t="s">
        <v>21</v>
      </c>
      <c r="O22" s="228" t="s">
        <v>7</v>
      </c>
      <c r="P22" s="228" t="s">
        <v>19</v>
      </c>
      <c r="Q22" s="284" t="s">
        <v>20</v>
      </c>
    </row>
    <row r="23" spans="1:17" ht="15.75" x14ac:dyDescent="0.25">
      <c r="A23" s="285" t="s">
        <v>72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86"/>
    </row>
    <row r="24" spans="1:17" s="18" customFormat="1" ht="15.75" x14ac:dyDescent="0.25">
      <c r="A24" s="287">
        <v>1</v>
      </c>
      <c r="B24" s="239" t="s">
        <v>153</v>
      </c>
      <c r="C24" s="238">
        <v>1967</v>
      </c>
      <c r="D24" s="238"/>
      <c r="E24" s="248">
        <v>81</v>
      </c>
      <c r="F24" s="238" t="s">
        <v>159</v>
      </c>
      <c r="G24" s="238">
        <v>20</v>
      </c>
      <c r="H24" s="238" t="s">
        <v>154</v>
      </c>
      <c r="I24" s="238"/>
      <c r="J24" s="238"/>
      <c r="K24" s="238"/>
      <c r="L24" s="238">
        <v>390</v>
      </c>
      <c r="M24" s="238"/>
      <c r="N24" s="238">
        <v>1</v>
      </c>
      <c r="O24" s="241">
        <v>2</v>
      </c>
      <c r="P24" s="241">
        <v>30</v>
      </c>
      <c r="Q24" s="288" t="s">
        <v>132</v>
      </c>
    </row>
    <row r="25" spans="1:17" ht="15.75" x14ac:dyDescent="0.25">
      <c r="A25" s="285" t="s">
        <v>73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86"/>
    </row>
    <row r="26" spans="1:17" s="18" customFormat="1" ht="15.75" x14ac:dyDescent="0.25">
      <c r="A26" s="289">
        <v>1</v>
      </c>
      <c r="B26" s="239" t="s">
        <v>149</v>
      </c>
      <c r="C26" s="238">
        <v>1962</v>
      </c>
      <c r="D26" s="238"/>
      <c r="E26" s="248">
        <v>83.2</v>
      </c>
      <c r="F26" s="238" t="s">
        <v>159</v>
      </c>
      <c r="G26" s="238">
        <v>20</v>
      </c>
      <c r="H26" s="238" t="s">
        <v>150</v>
      </c>
      <c r="I26" s="238"/>
      <c r="J26" s="238">
        <v>317</v>
      </c>
      <c r="K26" s="238"/>
      <c r="L26" s="241"/>
      <c r="M26" s="241"/>
      <c r="N26" s="241">
        <v>1</v>
      </c>
      <c r="O26" s="241">
        <v>2</v>
      </c>
      <c r="P26" s="241">
        <v>30</v>
      </c>
      <c r="Q26" s="288" t="s">
        <v>151</v>
      </c>
    </row>
    <row r="27" spans="1:17" ht="15.75" x14ac:dyDescent="0.25">
      <c r="A27" s="290" t="s">
        <v>32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91"/>
    </row>
    <row r="28" spans="1:17" ht="15.75" x14ac:dyDescent="0.25">
      <c r="A28" s="292">
        <v>1</v>
      </c>
      <c r="B28" s="251" t="s">
        <v>107</v>
      </c>
      <c r="C28" s="246">
        <v>1987</v>
      </c>
      <c r="D28" s="246"/>
      <c r="E28" s="246">
        <v>67</v>
      </c>
      <c r="F28" s="246">
        <v>78</v>
      </c>
      <c r="G28" s="246">
        <v>12</v>
      </c>
      <c r="H28" s="246" t="s">
        <v>102</v>
      </c>
      <c r="I28" s="246"/>
      <c r="J28" s="246">
        <v>352</v>
      </c>
      <c r="K28" s="245"/>
      <c r="L28" s="245"/>
      <c r="M28" s="245"/>
      <c r="N28" s="245">
        <v>1</v>
      </c>
      <c r="O28" s="245">
        <v>3</v>
      </c>
      <c r="P28" s="245">
        <v>30</v>
      </c>
      <c r="Q28" s="293" t="s">
        <v>105</v>
      </c>
    </row>
    <row r="29" spans="1:17" ht="15.75" x14ac:dyDescent="0.25">
      <c r="A29" s="292">
        <v>2</v>
      </c>
      <c r="B29" s="244" t="s">
        <v>185</v>
      </c>
      <c r="C29" s="246">
        <v>2004</v>
      </c>
      <c r="D29" s="246"/>
      <c r="E29" s="246">
        <v>66.900000000000006</v>
      </c>
      <c r="F29" s="246">
        <v>78</v>
      </c>
      <c r="G29" s="246">
        <v>16</v>
      </c>
      <c r="H29" s="246" t="s">
        <v>189</v>
      </c>
      <c r="I29" s="246"/>
      <c r="J29" s="246"/>
      <c r="K29" s="238">
        <v>490</v>
      </c>
      <c r="L29" s="245"/>
      <c r="M29" s="245"/>
      <c r="N29" s="245">
        <v>1</v>
      </c>
      <c r="O29" s="245">
        <v>3</v>
      </c>
      <c r="P29" s="245">
        <v>30</v>
      </c>
      <c r="Q29" s="293" t="s">
        <v>186</v>
      </c>
    </row>
    <row r="30" spans="1:17" ht="15.75" x14ac:dyDescent="0.25">
      <c r="A30" s="294" t="s">
        <v>72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95"/>
    </row>
    <row r="31" spans="1:17" ht="15.75" x14ac:dyDescent="0.25">
      <c r="A31" s="292">
        <v>1</v>
      </c>
      <c r="B31" s="251" t="s">
        <v>98</v>
      </c>
      <c r="C31" s="246">
        <v>1970</v>
      </c>
      <c r="D31" s="246"/>
      <c r="E31" s="246">
        <v>75</v>
      </c>
      <c r="F31" s="246">
        <v>78</v>
      </c>
      <c r="G31" s="246">
        <v>16</v>
      </c>
      <c r="H31" s="246" t="s">
        <v>99</v>
      </c>
      <c r="I31" s="245"/>
      <c r="J31" s="245"/>
      <c r="K31" s="245"/>
      <c r="L31" s="245">
        <v>641</v>
      </c>
      <c r="M31" s="245"/>
      <c r="N31" s="245">
        <v>1</v>
      </c>
      <c r="O31" s="245">
        <v>1</v>
      </c>
      <c r="P31" s="245">
        <v>30</v>
      </c>
      <c r="Q31" s="293" t="s">
        <v>100</v>
      </c>
    </row>
    <row r="32" spans="1:17" ht="15.75" x14ac:dyDescent="0.25">
      <c r="A32" s="296"/>
      <c r="B32" s="270"/>
      <c r="C32" s="260"/>
      <c r="D32" s="260"/>
      <c r="E32" s="260"/>
      <c r="F32" s="260"/>
      <c r="G32" s="260"/>
      <c r="H32" s="260"/>
      <c r="I32" s="259"/>
      <c r="J32" s="259"/>
      <c r="K32" s="259"/>
      <c r="L32" s="259"/>
      <c r="M32" s="259"/>
      <c r="N32" s="259"/>
      <c r="O32" s="259"/>
      <c r="P32" s="259"/>
      <c r="Q32" s="297"/>
    </row>
    <row r="33" spans="1:17" ht="15.75" x14ac:dyDescent="0.25">
      <c r="A33" s="242" t="s">
        <v>68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98"/>
    </row>
    <row r="34" spans="1:17" ht="31.5" x14ac:dyDescent="0.25">
      <c r="A34" s="283" t="s">
        <v>42</v>
      </c>
      <c r="B34" s="228" t="s">
        <v>5</v>
      </c>
      <c r="C34" s="228" t="s">
        <v>6</v>
      </c>
      <c r="D34" s="228" t="s">
        <v>7</v>
      </c>
      <c r="E34" s="228" t="s">
        <v>8</v>
      </c>
      <c r="F34" s="228" t="s">
        <v>193</v>
      </c>
      <c r="G34" s="228" t="s">
        <v>10</v>
      </c>
      <c r="H34" s="228" t="s">
        <v>11</v>
      </c>
      <c r="I34" s="228" t="s">
        <v>22</v>
      </c>
      <c r="J34" s="228" t="s">
        <v>43</v>
      </c>
      <c r="K34" s="228" t="s">
        <v>12</v>
      </c>
      <c r="L34" s="228" t="s">
        <v>24</v>
      </c>
      <c r="M34" s="228" t="s">
        <v>17</v>
      </c>
      <c r="N34" s="228" t="s">
        <v>21</v>
      </c>
      <c r="O34" s="228" t="s">
        <v>7</v>
      </c>
      <c r="P34" s="228" t="s">
        <v>19</v>
      </c>
      <c r="Q34" s="284" t="s">
        <v>20</v>
      </c>
    </row>
    <row r="35" spans="1:17" ht="15.75" x14ac:dyDescent="0.25">
      <c r="A35" s="299" t="s">
        <v>183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300"/>
    </row>
    <row r="36" spans="1:17" ht="15.75" x14ac:dyDescent="0.25">
      <c r="A36" s="292">
        <v>1</v>
      </c>
      <c r="B36" s="244" t="s">
        <v>182</v>
      </c>
      <c r="C36" s="246">
        <v>2014</v>
      </c>
      <c r="D36" s="246"/>
      <c r="E36" s="246">
        <v>27.5</v>
      </c>
      <c r="F36" s="246">
        <v>28</v>
      </c>
      <c r="G36" s="246">
        <v>2</v>
      </c>
      <c r="H36" s="246" t="s">
        <v>78</v>
      </c>
      <c r="I36" s="246"/>
      <c r="J36" s="246"/>
      <c r="K36" s="245"/>
      <c r="L36" s="238">
        <v>668</v>
      </c>
      <c r="M36" s="245"/>
      <c r="N36" s="245">
        <v>1</v>
      </c>
      <c r="O36" s="245"/>
      <c r="P36" s="245">
        <v>30</v>
      </c>
      <c r="Q36" s="293" t="s">
        <v>181</v>
      </c>
    </row>
    <row r="37" spans="1:17" ht="15.75" x14ac:dyDescent="0.25">
      <c r="A37" s="299" t="s">
        <v>44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300"/>
    </row>
    <row r="38" spans="1:17" ht="15.75" x14ac:dyDescent="0.25">
      <c r="A38" s="292">
        <v>1</v>
      </c>
      <c r="B38" s="239" t="s">
        <v>184</v>
      </c>
      <c r="C38" s="245">
        <v>2000</v>
      </c>
      <c r="D38" s="250"/>
      <c r="E38" s="245">
        <v>64.2</v>
      </c>
      <c r="F38" s="245">
        <v>68</v>
      </c>
      <c r="G38" s="245">
        <v>10</v>
      </c>
      <c r="H38" s="246" t="s">
        <v>78</v>
      </c>
      <c r="I38" s="250"/>
      <c r="J38" s="250"/>
      <c r="K38" s="250"/>
      <c r="L38" s="238">
        <v>414</v>
      </c>
      <c r="M38" s="250"/>
      <c r="N38" s="245">
        <v>1</v>
      </c>
      <c r="O38" s="245">
        <v>3</v>
      </c>
      <c r="P38" s="245">
        <v>30</v>
      </c>
      <c r="Q38" s="293" t="s">
        <v>181</v>
      </c>
    </row>
    <row r="39" spans="1:17" ht="15.75" x14ac:dyDescent="0.25">
      <c r="A39" s="292">
        <v>2</v>
      </c>
      <c r="B39" s="251" t="s">
        <v>103</v>
      </c>
      <c r="C39" s="246">
        <v>1990</v>
      </c>
      <c r="D39" s="246"/>
      <c r="E39" s="246">
        <v>97</v>
      </c>
      <c r="F39" s="246" t="s">
        <v>187</v>
      </c>
      <c r="G39" s="246">
        <v>8</v>
      </c>
      <c r="H39" s="246" t="s">
        <v>102</v>
      </c>
      <c r="I39" s="250"/>
      <c r="J39" s="246">
        <v>309</v>
      </c>
      <c r="K39" s="245"/>
      <c r="L39" s="245"/>
      <c r="M39" s="245"/>
      <c r="N39" s="245">
        <v>1</v>
      </c>
      <c r="O39" s="245"/>
      <c r="P39" s="245">
        <v>30</v>
      </c>
      <c r="Q39" s="293" t="s">
        <v>105</v>
      </c>
    </row>
    <row r="40" spans="1:17" ht="15.75" x14ac:dyDescent="0.25">
      <c r="A40" s="299" t="s">
        <v>69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300"/>
    </row>
    <row r="41" spans="1:17" ht="15.75" x14ac:dyDescent="0.25">
      <c r="A41" s="292">
        <v>1</v>
      </c>
      <c r="B41" s="252" t="s">
        <v>104</v>
      </c>
      <c r="C41" s="253">
        <v>1988</v>
      </c>
      <c r="D41" s="253"/>
      <c r="E41" s="253">
        <v>52</v>
      </c>
      <c r="F41" s="253">
        <v>53</v>
      </c>
      <c r="G41" s="254">
        <v>8</v>
      </c>
      <c r="H41" s="246" t="s">
        <v>102</v>
      </c>
      <c r="I41" s="250"/>
      <c r="J41" s="255">
        <v>389</v>
      </c>
      <c r="K41" s="245"/>
      <c r="L41" s="245"/>
      <c r="M41" s="245"/>
      <c r="N41" s="245">
        <v>1</v>
      </c>
      <c r="O41" s="245">
        <v>3</v>
      </c>
      <c r="P41" s="245">
        <v>30</v>
      </c>
      <c r="Q41" s="293" t="s">
        <v>105</v>
      </c>
    </row>
    <row r="42" spans="1:17" ht="15.75" x14ac:dyDescent="0.25">
      <c r="A42" s="292">
        <v>2</v>
      </c>
      <c r="B42" s="251" t="s">
        <v>101</v>
      </c>
      <c r="C42" s="246">
        <v>1986</v>
      </c>
      <c r="D42" s="246"/>
      <c r="E42" s="246">
        <v>58</v>
      </c>
      <c r="F42" s="246">
        <v>68</v>
      </c>
      <c r="G42" s="246">
        <v>8</v>
      </c>
      <c r="H42" s="246" t="s">
        <v>102</v>
      </c>
      <c r="I42" s="250"/>
      <c r="J42" s="246">
        <v>400</v>
      </c>
      <c r="K42" s="245"/>
      <c r="L42" s="245"/>
      <c r="M42" s="245"/>
      <c r="N42" s="245">
        <v>1</v>
      </c>
      <c r="O42" s="245">
        <v>3</v>
      </c>
      <c r="P42" s="245">
        <v>30</v>
      </c>
      <c r="Q42" s="293" t="s">
        <v>105</v>
      </c>
    </row>
    <row r="43" spans="1:17" ht="15.75" x14ac:dyDescent="0.25">
      <c r="A43" s="292">
        <v>3</v>
      </c>
      <c r="B43" s="251" t="s">
        <v>106</v>
      </c>
      <c r="C43" s="246">
        <v>1979</v>
      </c>
      <c r="D43" s="246"/>
      <c r="E43" s="246">
        <v>67</v>
      </c>
      <c r="F43" s="246">
        <v>68</v>
      </c>
      <c r="G43" s="246">
        <v>8</v>
      </c>
      <c r="H43" s="246" t="s">
        <v>102</v>
      </c>
      <c r="I43" s="246"/>
      <c r="J43" s="246">
        <v>368</v>
      </c>
      <c r="K43" s="245"/>
      <c r="L43" s="245"/>
      <c r="M43" s="245"/>
      <c r="N43" s="245">
        <v>2</v>
      </c>
      <c r="O43" s="245" t="s">
        <v>191</v>
      </c>
      <c r="P43" s="245">
        <v>27</v>
      </c>
      <c r="Q43" s="293" t="s">
        <v>105</v>
      </c>
    </row>
    <row r="44" spans="1:17" ht="16.5" thickBot="1" x14ac:dyDescent="0.3">
      <c r="A44" s="301">
        <v>4</v>
      </c>
      <c r="B44" s="302" t="s">
        <v>125</v>
      </c>
      <c r="C44" s="303">
        <v>1980</v>
      </c>
      <c r="D44" s="303">
        <v>1</v>
      </c>
      <c r="E44" s="304">
        <v>86.8</v>
      </c>
      <c r="F44" s="303" t="s">
        <v>187</v>
      </c>
      <c r="G44" s="303">
        <v>12</v>
      </c>
      <c r="H44" s="305" t="s">
        <v>128</v>
      </c>
      <c r="I44" s="302"/>
      <c r="J44" s="303">
        <v>386</v>
      </c>
      <c r="K44" s="302"/>
      <c r="L44" s="306"/>
      <c r="M44" s="306"/>
      <c r="N44" s="307">
        <v>1</v>
      </c>
      <c r="O44" s="307">
        <v>2</v>
      </c>
      <c r="P44" s="307">
        <v>30</v>
      </c>
      <c r="Q44" s="308" t="s">
        <v>127</v>
      </c>
    </row>
  </sheetData>
  <mergeCells count="22">
    <mergeCell ref="A8:Q8"/>
    <mergeCell ref="A7:Q7"/>
    <mergeCell ref="A10:Q10"/>
    <mergeCell ref="A30:Q30"/>
    <mergeCell ref="A27:Q27"/>
    <mergeCell ref="A12:Q12"/>
    <mergeCell ref="A17:Q17"/>
    <mergeCell ref="A16:Q16"/>
    <mergeCell ref="A9:Q9"/>
    <mergeCell ref="A20:Q20"/>
    <mergeCell ref="A1:B1"/>
    <mergeCell ref="A2:Q2"/>
    <mergeCell ref="A3:Q3"/>
    <mergeCell ref="A4:Q4"/>
    <mergeCell ref="A5:Q5"/>
    <mergeCell ref="A37:Q37"/>
    <mergeCell ref="A35:Q35"/>
    <mergeCell ref="A40:Q40"/>
    <mergeCell ref="A23:Q23"/>
    <mergeCell ref="A25:Q25"/>
    <mergeCell ref="A33:Q33"/>
    <mergeCell ref="A21:Q21"/>
  </mergeCells>
  <pageMargins left="0.7" right="0.7" top="0.75" bottom="0.75" header="0.3" footer="0.3"/>
  <pageSetup paperSize="9"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B8" zoomScale="89" zoomScaleNormal="89" workbookViewId="0">
      <selection activeCell="C16" sqref="C16"/>
    </sheetView>
  </sheetViews>
  <sheetFormatPr defaultRowHeight="15" x14ac:dyDescent="0.25"/>
  <cols>
    <col min="1" max="1" width="3.85546875" customWidth="1"/>
    <col min="2" max="2" width="29.28515625" customWidth="1"/>
    <col min="3" max="5" width="7.5703125" customWidth="1"/>
    <col min="6" max="6" width="6.140625" customWidth="1"/>
    <col min="7" max="7" width="5.85546875" customWidth="1"/>
    <col min="9" max="9" width="7.28515625" bestFit="1" customWidth="1"/>
    <col min="10" max="10" width="7.28515625" customWidth="1"/>
    <col min="11" max="11" width="6.5703125" customWidth="1"/>
    <col min="12" max="14" width="7.28515625" customWidth="1"/>
    <col min="15" max="16" width="7.5703125" customWidth="1"/>
    <col min="17" max="17" width="6.5703125" customWidth="1"/>
    <col min="18" max="19" width="7.28515625" customWidth="1"/>
    <col min="20" max="20" width="7.140625" customWidth="1"/>
    <col min="21" max="23" width="7.5703125" customWidth="1"/>
    <col min="24" max="25" width="10.5703125" customWidth="1"/>
  </cols>
  <sheetData>
    <row r="1" spans="1:27" ht="15.75" x14ac:dyDescent="0.25">
      <c r="A1" s="158" t="s">
        <v>86</v>
      </c>
      <c r="B1" s="15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 t="s">
        <v>60</v>
      </c>
    </row>
    <row r="2" spans="1:27" ht="20.2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20.25" x14ac:dyDescent="0.3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ht="20.25" x14ac:dyDescent="0.3">
      <c r="A4" s="159" t="s">
        <v>87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18.75" x14ac:dyDescent="0.3">
      <c r="A5" s="199" t="s">
        <v>97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 x14ac:dyDescent="0.25">
      <c r="A7" s="203" t="s">
        <v>37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</row>
    <row r="8" spans="1:27" ht="15.75" thickBot="1" x14ac:dyDescent="0.3"/>
    <row r="9" spans="1:27" ht="18" customHeight="1" x14ac:dyDescent="0.25">
      <c r="A9" s="204" t="s">
        <v>42</v>
      </c>
      <c r="B9" s="210" t="s">
        <v>11</v>
      </c>
      <c r="C9" s="207" t="s">
        <v>83</v>
      </c>
      <c r="D9" s="208"/>
      <c r="E9" s="209"/>
      <c r="F9" s="207" t="s">
        <v>38</v>
      </c>
      <c r="G9" s="208"/>
      <c r="H9" s="209"/>
      <c r="I9" s="207" t="s">
        <v>24</v>
      </c>
      <c r="J9" s="208"/>
      <c r="K9" s="209"/>
      <c r="L9" s="207" t="s">
        <v>84</v>
      </c>
      <c r="M9" s="208"/>
      <c r="N9" s="209"/>
      <c r="O9" s="207" t="s">
        <v>43</v>
      </c>
      <c r="P9" s="208"/>
      <c r="Q9" s="209"/>
      <c r="R9" s="207" t="s">
        <v>3</v>
      </c>
      <c r="S9" s="208"/>
      <c r="T9" s="209"/>
      <c r="U9" s="207" t="s">
        <v>36</v>
      </c>
      <c r="V9" s="208"/>
      <c r="W9" s="209"/>
      <c r="X9" s="219" t="s">
        <v>54</v>
      </c>
      <c r="Y9" s="220"/>
      <c r="Z9" s="216" t="s">
        <v>48</v>
      </c>
      <c r="AA9" s="210" t="s">
        <v>21</v>
      </c>
    </row>
    <row r="10" spans="1:27" ht="15" customHeight="1" x14ac:dyDescent="0.25">
      <c r="A10" s="205"/>
      <c r="B10" s="211"/>
      <c r="C10" s="212" t="s">
        <v>53</v>
      </c>
      <c r="D10" s="201" t="s">
        <v>52</v>
      </c>
      <c r="E10" s="214" t="s">
        <v>17</v>
      </c>
      <c r="F10" s="212" t="s">
        <v>53</v>
      </c>
      <c r="G10" s="201" t="s">
        <v>52</v>
      </c>
      <c r="H10" s="214" t="s">
        <v>17</v>
      </c>
      <c r="I10" s="212" t="s">
        <v>53</v>
      </c>
      <c r="J10" s="201" t="s">
        <v>52</v>
      </c>
      <c r="K10" s="214" t="s">
        <v>17</v>
      </c>
      <c r="L10" s="212" t="s">
        <v>53</v>
      </c>
      <c r="M10" s="201" t="s">
        <v>52</v>
      </c>
      <c r="N10" s="214" t="s">
        <v>17</v>
      </c>
      <c r="O10" s="212" t="s">
        <v>53</v>
      </c>
      <c r="P10" s="201" t="s">
        <v>52</v>
      </c>
      <c r="Q10" s="214" t="s">
        <v>17</v>
      </c>
      <c r="R10" s="212" t="s">
        <v>53</v>
      </c>
      <c r="S10" s="201" t="s">
        <v>52</v>
      </c>
      <c r="T10" s="214" t="s">
        <v>17</v>
      </c>
      <c r="U10" s="212" t="s">
        <v>53</v>
      </c>
      <c r="V10" s="201" t="s">
        <v>52</v>
      </c>
      <c r="W10" s="214" t="s">
        <v>17</v>
      </c>
      <c r="X10" s="213" t="s">
        <v>53</v>
      </c>
      <c r="Y10" s="221" t="s">
        <v>52</v>
      </c>
      <c r="Z10" s="217"/>
      <c r="AA10" s="211"/>
    </row>
    <row r="11" spans="1:27" ht="16.5" customHeight="1" thickBot="1" x14ac:dyDescent="0.3">
      <c r="A11" s="206"/>
      <c r="B11" s="211"/>
      <c r="C11" s="213"/>
      <c r="D11" s="202"/>
      <c r="E11" s="215"/>
      <c r="F11" s="213"/>
      <c r="G11" s="202"/>
      <c r="H11" s="215"/>
      <c r="I11" s="213"/>
      <c r="J11" s="202"/>
      <c r="K11" s="215"/>
      <c r="L11" s="213"/>
      <c r="M11" s="202"/>
      <c r="N11" s="215"/>
      <c r="O11" s="213"/>
      <c r="P11" s="202"/>
      <c r="Q11" s="215"/>
      <c r="R11" s="213"/>
      <c r="S11" s="202"/>
      <c r="T11" s="215"/>
      <c r="U11" s="213"/>
      <c r="V11" s="202"/>
      <c r="W11" s="215"/>
      <c r="X11" s="218"/>
      <c r="Y11" s="222"/>
      <c r="Z11" s="217"/>
      <c r="AA11" s="211"/>
    </row>
    <row r="12" spans="1:27" x14ac:dyDescent="0.25">
      <c r="A12" s="140">
        <v>1</v>
      </c>
      <c r="B12" s="141" t="s">
        <v>65</v>
      </c>
      <c r="C12" s="142"/>
      <c r="D12" s="143"/>
      <c r="E12" s="144">
        <f t="shared" ref="E12:E29" si="0">C12+D12</f>
        <v>0</v>
      </c>
      <c r="F12" s="142"/>
      <c r="G12" s="143"/>
      <c r="H12" s="144">
        <f t="shared" ref="H12:H29" si="1">F12+G12</f>
        <v>0</v>
      </c>
      <c r="I12" s="142"/>
      <c r="J12" s="143">
        <f>Рывок!P27</f>
        <v>30</v>
      </c>
      <c r="K12" s="144">
        <f t="shared" ref="K12:K29" si="2">I12+J12</f>
        <v>30</v>
      </c>
      <c r="L12" s="142"/>
      <c r="M12" s="143"/>
      <c r="N12" s="144">
        <f t="shared" ref="N12:N29" si="3">L12+M12</f>
        <v>0</v>
      </c>
      <c r="O12" s="142"/>
      <c r="P12" s="143">
        <f>ДЦ!O12</f>
        <v>30</v>
      </c>
      <c r="Q12" s="144">
        <f t="shared" ref="Q12:Q29" si="4">O12+P12</f>
        <v>30</v>
      </c>
      <c r="R12" s="145">
        <f>Двоеборье!Q15+Двоеборье!Q12+Двоеборье!Q16</f>
        <v>90</v>
      </c>
      <c r="S12" s="146"/>
      <c r="T12" s="144">
        <f t="shared" ref="T12:T29" si="5">R12+S12</f>
        <v>90</v>
      </c>
      <c r="U12" s="142"/>
      <c r="V12" s="143">
        <f>'Гиревая гонка'!N16</f>
        <v>0</v>
      </c>
      <c r="W12" s="144">
        <f t="shared" ref="W12:W29" si="6">U12+V12</f>
        <v>0</v>
      </c>
      <c r="X12" s="56"/>
      <c r="Y12" s="147"/>
      <c r="Z12" s="148">
        <f t="shared" ref="Z12:Z29" si="7">SUM(E12,H12,K12,N12,Q12,T12,W12)</f>
        <v>150</v>
      </c>
      <c r="AA12" s="57">
        <f t="shared" ref="AA12:AA29" si="8">RANK(Z12,$Z$12:$Z$29,)</f>
        <v>1</v>
      </c>
    </row>
    <row r="13" spans="1:27" x14ac:dyDescent="0.25">
      <c r="A13" s="53">
        <v>2</v>
      </c>
      <c r="B13" s="102" t="s">
        <v>102</v>
      </c>
      <c r="C13" s="47"/>
      <c r="D13" s="48"/>
      <c r="E13" s="51">
        <f t="shared" si="0"/>
        <v>0</v>
      </c>
      <c r="F13" s="47"/>
      <c r="G13" s="48"/>
      <c r="H13" s="51">
        <f t="shared" si="1"/>
        <v>0</v>
      </c>
      <c r="I13" s="47"/>
      <c r="J13" s="48"/>
      <c r="K13" s="51">
        <f t="shared" si="2"/>
        <v>0</v>
      </c>
      <c r="L13" s="47">
        <f>Марафон!P42+Марафон!P39+Марафон!P41</f>
        <v>90</v>
      </c>
      <c r="M13" s="48">
        <f>Марафон!P28+Марафон!P43</f>
        <v>57</v>
      </c>
      <c r="N13" s="51">
        <f t="shared" si="3"/>
        <v>147</v>
      </c>
      <c r="O13" s="47"/>
      <c r="P13" s="48"/>
      <c r="Q13" s="51">
        <f t="shared" si="4"/>
        <v>0</v>
      </c>
      <c r="R13" s="107"/>
      <c r="S13" s="74"/>
      <c r="T13" s="51">
        <f t="shared" si="5"/>
        <v>0</v>
      </c>
      <c r="U13" s="47"/>
      <c r="V13" s="48"/>
      <c r="W13" s="51">
        <f t="shared" si="6"/>
        <v>0</v>
      </c>
      <c r="X13" s="43"/>
      <c r="Y13" s="136"/>
      <c r="Z13" s="139">
        <f t="shared" si="7"/>
        <v>147</v>
      </c>
      <c r="AA13" s="42">
        <f t="shared" si="8"/>
        <v>2</v>
      </c>
    </row>
    <row r="14" spans="1:27" x14ac:dyDescent="0.25">
      <c r="A14" s="41">
        <v>3</v>
      </c>
      <c r="B14" s="102" t="s">
        <v>64</v>
      </c>
      <c r="C14" s="45"/>
      <c r="D14" s="46"/>
      <c r="E14" s="51">
        <f t="shared" si="0"/>
        <v>0</v>
      </c>
      <c r="F14" s="45"/>
      <c r="G14" s="46"/>
      <c r="H14" s="51">
        <f t="shared" si="1"/>
        <v>0</v>
      </c>
      <c r="I14" s="45"/>
      <c r="J14" s="46"/>
      <c r="K14" s="51">
        <f t="shared" si="2"/>
        <v>0</v>
      </c>
      <c r="L14" s="45">
        <f>Марафон!P13</f>
        <v>30</v>
      </c>
      <c r="M14" s="46">
        <f>Марафон!P13</f>
        <v>30</v>
      </c>
      <c r="N14" s="51">
        <f t="shared" si="3"/>
        <v>60</v>
      </c>
      <c r="O14" s="45"/>
      <c r="P14" s="46"/>
      <c r="Q14" s="51">
        <f t="shared" si="4"/>
        <v>0</v>
      </c>
      <c r="R14" s="107">
        <f>Двоеборье!Q17</f>
        <v>30</v>
      </c>
      <c r="S14" s="74">
        <f>Двоеборье!Q24</f>
        <v>30</v>
      </c>
      <c r="T14" s="51">
        <f t="shared" si="5"/>
        <v>60</v>
      </c>
      <c r="U14" s="45"/>
      <c r="V14" s="46"/>
      <c r="W14" s="51">
        <f t="shared" si="6"/>
        <v>0</v>
      </c>
      <c r="X14" s="43"/>
      <c r="Y14" s="136"/>
      <c r="Z14" s="139">
        <f t="shared" si="7"/>
        <v>120</v>
      </c>
      <c r="AA14" s="42">
        <f t="shared" si="8"/>
        <v>3</v>
      </c>
    </row>
    <row r="15" spans="1:27" x14ac:dyDescent="0.25">
      <c r="A15" s="53">
        <v>4</v>
      </c>
      <c r="B15" s="102" t="s">
        <v>78</v>
      </c>
      <c r="C15" s="40"/>
      <c r="D15" s="19"/>
      <c r="E15" s="51">
        <f t="shared" si="0"/>
        <v>0</v>
      </c>
      <c r="F15" s="40">
        <f>АГР!M12</f>
        <v>30</v>
      </c>
      <c r="G15" s="19"/>
      <c r="H15" s="51">
        <f t="shared" si="1"/>
        <v>30</v>
      </c>
      <c r="I15" s="40"/>
      <c r="J15" s="19"/>
      <c r="K15" s="51">
        <f t="shared" si="2"/>
        <v>0</v>
      </c>
      <c r="L15" s="40">
        <f>Марафон!P38</f>
        <v>30</v>
      </c>
      <c r="M15" s="19">
        <f>Марафон!P36</f>
        <v>30</v>
      </c>
      <c r="N15" s="51">
        <f t="shared" si="3"/>
        <v>60</v>
      </c>
      <c r="O15" s="40"/>
      <c r="P15" s="19">
        <f>ДЦ!O17</f>
        <v>30</v>
      </c>
      <c r="Q15" s="51">
        <f t="shared" si="4"/>
        <v>30</v>
      </c>
      <c r="R15" s="108"/>
      <c r="S15" s="109"/>
      <c r="T15" s="51">
        <f t="shared" si="5"/>
        <v>0</v>
      </c>
      <c r="U15" s="40"/>
      <c r="V15" s="19"/>
      <c r="W15" s="51">
        <f t="shared" si="6"/>
        <v>0</v>
      </c>
      <c r="X15" s="43"/>
      <c r="Y15" s="136"/>
      <c r="Z15" s="139">
        <f t="shared" si="7"/>
        <v>120</v>
      </c>
      <c r="AA15" s="42">
        <f t="shared" si="8"/>
        <v>3</v>
      </c>
    </row>
    <row r="16" spans="1:27" x14ac:dyDescent="0.25">
      <c r="A16" s="41">
        <v>5</v>
      </c>
      <c r="B16" s="102" t="s">
        <v>82</v>
      </c>
      <c r="C16" s="47"/>
      <c r="D16" s="48"/>
      <c r="E16" s="51">
        <f t="shared" si="0"/>
        <v>0</v>
      </c>
      <c r="F16" s="47"/>
      <c r="G16" s="48"/>
      <c r="H16" s="51">
        <f t="shared" si="1"/>
        <v>0</v>
      </c>
      <c r="I16" s="47"/>
      <c r="J16" s="48"/>
      <c r="K16" s="51">
        <f t="shared" si="2"/>
        <v>0</v>
      </c>
      <c r="L16" s="47">
        <f>Марафон!P14</f>
        <v>30</v>
      </c>
      <c r="M16" s="48"/>
      <c r="N16" s="51">
        <f t="shared" si="3"/>
        <v>30</v>
      </c>
      <c r="O16" s="47">
        <f>ДЦ!O14</f>
        <v>30</v>
      </c>
      <c r="P16" s="48">
        <f>ДЦ!O20</f>
        <v>30</v>
      </c>
      <c r="Q16" s="51">
        <f t="shared" si="4"/>
        <v>60</v>
      </c>
      <c r="R16" s="107"/>
      <c r="S16" s="74"/>
      <c r="T16" s="51">
        <f t="shared" si="5"/>
        <v>0</v>
      </c>
      <c r="U16" s="47"/>
      <c r="V16" s="48">
        <f>'Гиревая гонка'!N12</f>
        <v>30</v>
      </c>
      <c r="W16" s="51">
        <f t="shared" si="6"/>
        <v>30</v>
      </c>
      <c r="X16" s="43"/>
      <c r="Y16" s="136"/>
      <c r="Z16" s="139">
        <f t="shared" si="7"/>
        <v>120</v>
      </c>
      <c r="AA16" s="42">
        <f t="shared" si="8"/>
        <v>3</v>
      </c>
    </row>
    <row r="17" spans="1:27" x14ac:dyDescent="0.25">
      <c r="A17" s="53">
        <v>6</v>
      </c>
      <c r="B17" s="102" t="s">
        <v>81</v>
      </c>
      <c r="C17" s="45"/>
      <c r="D17" s="46"/>
      <c r="E17" s="51">
        <f t="shared" si="0"/>
        <v>0</v>
      </c>
      <c r="F17" s="45"/>
      <c r="G17" s="46"/>
      <c r="H17" s="51">
        <f t="shared" si="1"/>
        <v>0</v>
      </c>
      <c r="I17" s="45"/>
      <c r="J17" s="46">
        <f>Рывок!P31</f>
        <v>30</v>
      </c>
      <c r="K17" s="51">
        <f t="shared" si="2"/>
        <v>30</v>
      </c>
      <c r="L17" s="45"/>
      <c r="M17" s="46"/>
      <c r="N17" s="51">
        <f t="shared" si="3"/>
        <v>0</v>
      </c>
      <c r="O17" s="45"/>
      <c r="P17" s="46">
        <f>ДЦ!O26</f>
        <v>30</v>
      </c>
      <c r="Q17" s="51">
        <f t="shared" si="4"/>
        <v>30</v>
      </c>
      <c r="R17" s="107">
        <f>Двоеборье!Q14</f>
        <v>27</v>
      </c>
      <c r="S17" s="74">
        <f>Двоеборье!Q19</f>
        <v>30</v>
      </c>
      <c r="T17" s="51">
        <f t="shared" si="5"/>
        <v>57</v>
      </c>
      <c r="U17" s="45"/>
      <c r="V17" s="46"/>
      <c r="W17" s="51">
        <f t="shared" si="6"/>
        <v>0</v>
      </c>
      <c r="X17" s="43"/>
      <c r="Y17" s="136"/>
      <c r="Z17" s="139">
        <f t="shared" si="7"/>
        <v>117</v>
      </c>
      <c r="AA17" s="42">
        <f t="shared" si="8"/>
        <v>6</v>
      </c>
    </row>
    <row r="18" spans="1:27" x14ac:dyDescent="0.25">
      <c r="A18" s="41">
        <v>7</v>
      </c>
      <c r="B18" s="103" t="s">
        <v>46</v>
      </c>
      <c r="C18" s="45"/>
      <c r="D18" s="46">
        <f>Толчок!P12</f>
        <v>30</v>
      </c>
      <c r="E18" s="51">
        <f t="shared" si="0"/>
        <v>30</v>
      </c>
      <c r="F18" s="45"/>
      <c r="G18" s="46"/>
      <c r="H18" s="51">
        <f t="shared" si="1"/>
        <v>0</v>
      </c>
      <c r="I18" s="45">
        <f>Рывок!P15</f>
        <v>27</v>
      </c>
      <c r="J18" s="46">
        <f>Рывок!P18</f>
        <v>30</v>
      </c>
      <c r="K18" s="51">
        <f t="shared" si="2"/>
        <v>57</v>
      </c>
      <c r="L18" s="45"/>
      <c r="M18" s="46"/>
      <c r="N18" s="51">
        <f t="shared" si="3"/>
        <v>0</v>
      </c>
      <c r="O18" s="45"/>
      <c r="P18" s="46"/>
      <c r="Q18" s="51">
        <f t="shared" si="4"/>
        <v>0</v>
      </c>
      <c r="R18" s="107"/>
      <c r="S18" s="74"/>
      <c r="T18" s="51">
        <f t="shared" si="5"/>
        <v>0</v>
      </c>
      <c r="U18" s="45"/>
      <c r="V18" s="46"/>
      <c r="W18" s="51">
        <f t="shared" si="6"/>
        <v>0</v>
      </c>
      <c r="X18" s="43"/>
      <c r="Y18" s="136"/>
      <c r="Z18" s="139">
        <f t="shared" si="7"/>
        <v>87</v>
      </c>
      <c r="AA18" s="42">
        <v>7</v>
      </c>
    </row>
    <row r="19" spans="1:27" x14ac:dyDescent="0.25">
      <c r="A19" s="53">
        <v>8</v>
      </c>
      <c r="B19" s="102" t="s">
        <v>93</v>
      </c>
      <c r="C19" s="47"/>
      <c r="D19" s="48"/>
      <c r="E19" s="51">
        <f t="shared" si="0"/>
        <v>0</v>
      </c>
      <c r="F19" s="47"/>
      <c r="G19" s="48"/>
      <c r="H19" s="51">
        <f t="shared" si="1"/>
        <v>0</v>
      </c>
      <c r="I19" s="47"/>
      <c r="J19" s="48">
        <v>30</v>
      </c>
      <c r="K19" s="51">
        <f t="shared" si="2"/>
        <v>30</v>
      </c>
      <c r="L19" s="47"/>
      <c r="M19" s="48"/>
      <c r="N19" s="51">
        <f t="shared" si="3"/>
        <v>0</v>
      </c>
      <c r="O19" s="47"/>
      <c r="P19" s="48"/>
      <c r="Q19" s="51">
        <f t="shared" si="4"/>
        <v>0</v>
      </c>
      <c r="R19" s="107"/>
      <c r="S19" s="74"/>
      <c r="T19" s="51">
        <f t="shared" si="5"/>
        <v>0</v>
      </c>
      <c r="U19" s="47"/>
      <c r="V19" s="48">
        <f>'Гиревая гонка'!N17</f>
        <v>30</v>
      </c>
      <c r="W19" s="51">
        <f t="shared" si="6"/>
        <v>30</v>
      </c>
      <c r="X19" s="43"/>
      <c r="Y19" s="136"/>
      <c r="Z19" s="139">
        <f t="shared" si="7"/>
        <v>60</v>
      </c>
      <c r="AA19" s="42">
        <v>8</v>
      </c>
    </row>
    <row r="20" spans="1:27" x14ac:dyDescent="0.25">
      <c r="A20" s="41">
        <v>9</v>
      </c>
      <c r="B20" s="102" t="s">
        <v>74</v>
      </c>
      <c r="C20" s="47"/>
      <c r="D20" s="48"/>
      <c r="E20" s="51">
        <f t="shared" si="0"/>
        <v>0</v>
      </c>
      <c r="F20" s="47"/>
      <c r="G20" s="48"/>
      <c r="H20" s="51">
        <f t="shared" si="1"/>
        <v>0</v>
      </c>
      <c r="I20" s="47"/>
      <c r="J20" s="48"/>
      <c r="K20" s="51">
        <f t="shared" si="2"/>
        <v>0</v>
      </c>
      <c r="L20" s="47"/>
      <c r="M20" s="48">
        <f>Марафон!P31</f>
        <v>30</v>
      </c>
      <c r="N20" s="51">
        <f t="shared" si="3"/>
        <v>30</v>
      </c>
      <c r="O20" s="47"/>
      <c r="P20" s="48"/>
      <c r="Q20" s="51">
        <f t="shared" si="4"/>
        <v>0</v>
      </c>
      <c r="R20" s="107"/>
      <c r="S20" s="74"/>
      <c r="T20" s="51">
        <f t="shared" si="5"/>
        <v>0</v>
      </c>
      <c r="U20" s="47"/>
      <c r="V20" s="48">
        <f>'Гиревая гонка'!N15</f>
        <v>30</v>
      </c>
      <c r="W20" s="51">
        <f t="shared" si="6"/>
        <v>30</v>
      </c>
      <c r="X20" s="43"/>
      <c r="Y20" s="136"/>
      <c r="Z20" s="139">
        <f t="shared" si="7"/>
        <v>60</v>
      </c>
      <c r="AA20" s="42">
        <f t="shared" si="8"/>
        <v>8</v>
      </c>
    </row>
    <row r="21" spans="1:27" x14ac:dyDescent="0.25">
      <c r="A21" s="53">
        <v>10</v>
      </c>
      <c r="B21" s="102" t="s">
        <v>172</v>
      </c>
      <c r="C21" s="47"/>
      <c r="D21" s="48"/>
      <c r="E21" s="51">
        <f t="shared" si="0"/>
        <v>0</v>
      </c>
      <c r="F21" s="47"/>
      <c r="G21" s="48"/>
      <c r="H21" s="51">
        <f t="shared" si="1"/>
        <v>0</v>
      </c>
      <c r="I21" s="47"/>
      <c r="J21" s="48"/>
      <c r="K21" s="51">
        <f t="shared" si="2"/>
        <v>0</v>
      </c>
      <c r="L21" s="47"/>
      <c r="M21" s="48"/>
      <c r="N21" s="51">
        <f t="shared" si="3"/>
        <v>0</v>
      </c>
      <c r="O21" s="47"/>
      <c r="P21" s="48">
        <f>ДЦ!O19</f>
        <v>30</v>
      </c>
      <c r="Q21" s="51">
        <f t="shared" si="4"/>
        <v>30</v>
      </c>
      <c r="R21" s="107"/>
      <c r="S21" s="74">
        <f>Двоеборье!Q21</f>
        <v>30</v>
      </c>
      <c r="T21" s="51">
        <f t="shared" si="5"/>
        <v>30</v>
      </c>
      <c r="U21" s="47"/>
      <c r="V21" s="48"/>
      <c r="W21" s="51">
        <f t="shared" si="6"/>
        <v>0</v>
      </c>
      <c r="X21" s="43"/>
      <c r="Y21" s="136"/>
      <c r="Z21" s="139">
        <f t="shared" si="7"/>
        <v>60</v>
      </c>
      <c r="AA21" s="42">
        <f t="shared" si="8"/>
        <v>8</v>
      </c>
    </row>
    <row r="22" spans="1:27" x14ac:dyDescent="0.25">
      <c r="A22" s="41">
        <v>11</v>
      </c>
      <c r="B22" s="102" t="s">
        <v>150</v>
      </c>
      <c r="C22" s="47"/>
      <c r="D22" s="48"/>
      <c r="E22" s="51">
        <f t="shared" si="0"/>
        <v>0</v>
      </c>
      <c r="F22" s="47"/>
      <c r="G22" s="48"/>
      <c r="H22" s="51">
        <f t="shared" si="1"/>
        <v>0</v>
      </c>
      <c r="I22" s="47"/>
      <c r="J22" s="48"/>
      <c r="K22" s="51">
        <f t="shared" si="2"/>
        <v>0</v>
      </c>
      <c r="L22" s="47"/>
      <c r="M22" s="48">
        <f>Марафон!P26</f>
        <v>30</v>
      </c>
      <c r="N22" s="51">
        <f t="shared" si="3"/>
        <v>30</v>
      </c>
      <c r="O22" s="47"/>
      <c r="P22" s="48"/>
      <c r="Q22" s="51">
        <f t="shared" si="4"/>
        <v>0</v>
      </c>
      <c r="R22" s="107"/>
      <c r="S22" s="74">
        <f>Двоеборье!Q23</f>
        <v>30</v>
      </c>
      <c r="T22" s="51">
        <f t="shared" si="5"/>
        <v>30</v>
      </c>
      <c r="U22" s="47"/>
      <c r="V22" s="48"/>
      <c r="W22" s="51">
        <f t="shared" si="6"/>
        <v>0</v>
      </c>
      <c r="X22" s="43"/>
      <c r="Y22" s="136"/>
      <c r="Z22" s="139">
        <f t="shared" si="7"/>
        <v>60</v>
      </c>
      <c r="AA22" s="42">
        <f t="shared" si="8"/>
        <v>8</v>
      </c>
    </row>
    <row r="23" spans="1:27" x14ac:dyDescent="0.25">
      <c r="A23" s="53">
        <v>12</v>
      </c>
      <c r="B23" s="102" t="s">
        <v>173</v>
      </c>
      <c r="C23" s="47"/>
      <c r="D23" s="48"/>
      <c r="E23" s="51">
        <f t="shared" si="0"/>
        <v>0</v>
      </c>
      <c r="F23" s="47"/>
      <c r="G23" s="48"/>
      <c r="H23" s="51">
        <f t="shared" si="1"/>
        <v>0</v>
      </c>
      <c r="I23" s="47"/>
      <c r="J23" s="48"/>
      <c r="K23" s="51">
        <f t="shared" si="2"/>
        <v>0</v>
      </c>
      <c r="L23" s="47"/>
      <c r="M23" s="48">
        <f>Марафон!P44</f>
        <v>30</v>
      </c>
      <c r="N23" s="51">
        <f t="shared" si="3"/>
        <v>30</v>
      </c>
      <c r="O23" s="47"/>
      <c r="P23" s="48">
        <f>ДЦ!O24</f>
        <v>30</v>
      </c>
      <c r="Q23" s="51">
        <f t="shared" si="4"/>
        <v>30</v>
      </c>
      <c r="R23" s="107"/>
      <c r="S23" s="74"/>
      <c r="T23" s="51">
        <f t="shared" si="5"/>
        <v>0</v>
      </c>
      <c r="U23" s="47"/>
      <c r="V23" s="48"/>
      <c r="W23" s="51">
        <f t="shared" si="6"/>
        <v>0</v>
      </c>
      <c r="X23" s="43"/>
      <c r="Y23" s="136"/>
      <c r="Z23" s="139">
        <f t="shared" si="7"/>
        <v>60</v>
      </c>
      <c r="AA23" s="42">
        <f t="shared" si="8"/>
        <v>8</v>
      </c>
    </row>
    <row r="24" spans="1:27" x14ac:dyDescent="0.25">
      <c r="A24" s="41">
        <v>13</v>
      </c>
      <c r="B24" s="102" t="s">
        <v>47</v>
      </c>
      <c r="C24" s="47"/>
      <c r="D24" s="48"/>
      <c r="E24" s="51">
        <f t="shared" si="0"/>
        <v>0</v>
      </c>
      <c r="F24" s="47"/>
      <c r="G24" s="48"/>
      <c r="H24" s="51">
        <f t="shared" si="1"/>
        <v>0</v>
      </c>
      <c r="I24" s="47"/>
      <c r="J24" s="48">
        <f>Рывок!P17+Рывок!P23</f>
        <v>60</v>
      </c>
      <c r="K24" s="51">
        <f t="shared" si="2"/>
        <v>60</v>
      </c>
      <c r="L24" s="47"/>
      <c r="M24" s="48"/>
      <c r="N24" s="51">
        <f t="shared" si="3"/>
        <v>0</v>
      </c>
      <c r="O24" s="47"/>
      <c r="P24" s="48"/>
      <c r="Q24" s="51">
        <f t="shared" si="4"/>
        <v>0</v>
      </c>
      <c r="R24" s="47"/>
      <c r="S24" s="48"/>
      <c r="T24" s="51">
        <f t="shared" si="5"/>
        <v>0</v>
      </c>
      <c r="U24" s="47"/>
      <c r="V24" s="48"/>
      <c r="W24" s="51">
        <f t="shared" si="6"/>
        <v>0</v>
      </c>
      <c r="X24" s="43"/>
      <c r="Y24" s="136"/>
      <c r="Z24" s="139">
        <f t="shared" si="7"/>
        <v>60</v>
      </c>
      <c r="AA24" s="42">
        <f t="shared" si="8"/>
        <v>8</v>
      </c>
    </row>
    <row r="25" spans="1:27" x14ac:dyDescent="0.25">
      <c r="A25" s="53">
        <v>14</v>
      </c>
      <c r="B25" s="102" t="s">
        <v>174</v>
      </c>
      <c r="C25" s="47"/>
      <c r="D25" s="48"/>
      <c r="E25" s="51">
        <f t="shared" si="0"/>
        <v>0</v>
      </c>
      <c r="F25" s="47"/>
      <c r="G25" s="48"/>
      <c r="H25" s="51">
        <f t="shared" si="1"/>
        <v>0</v>
      </c>
      <c r="I25" s="47"/>
      <c r="J25" s="48">
        <f>Рывок!P29</f>
        <v>30</v>
      </c>
      <c r="K25" s="51">
        <f t="shared" si="2"/>
        <v>30</v>
      </c>
      <c r="L25" s="47"/>
      <c r="M25" s="48"/>
      <c r="N25" s="51">
        <f t="shared" si="3"/>
        <v>0</v>
      </c>
      <c r="O25" s="47"/>
      <c r="P25" s="48"/>
      <c r="Q25" s="51">
        <f t="shared" si="4"/>
        <v>0</v>
      </c>
      <c r="R25" s="107"/>
      <c r="S25" s="74"/>
      <c r="T25" s="51">
        <f t="shared" si="5"/>
        <v>0</v>
      </c>
      <c r="U25" s="47"/>
      <c r="V25" s="48"/>
      <c r="W25" s="51">
        <f t="shared" si="6"/>
        <v>0</v>
      </c>
      <c r="X25" s="43"/>
      <c r="Y25" s="136"/>
      <c r="Z25" s="139">
        <f t="shared" si="7"/>
        <v>30</v>
      </c>
      <c r="AA25" s="42">
        <f t="shared" si="8"/>
        <v>14</v>
      </c>
    </row>
    <row r="26" spans="1:27" x14ac:dyDescent="0.25">
      <c r="A26" s="41">
        <v>15</v>
      </c>
      <c r="B26" s="102" t="s">
        <v>90</v>
      </c>
      <c r="C26" s="47"/>
      <c r="D26" s="48"/>
      <c r="E26" s="51">
        <f t="shared" si="0"/>
        <v>0</v>
      </c>
      <c r="F26" s="47"/>
      <c r="G26" s="48"/>
      <c r="H26" s="51">
        <f t="shared" si="1"/>
        <v>0</v>
      </c>
      <c r="I26" s="47">
        <f>Рывок!P12</f>
        <v>30</v>
      </c>
      <c r="J26" s="48"/>
      <c r="K26" s="51">
        <f t="shared" si="2"/>
        <v>30</v>
      </c>
      <c r="L26" s="47"/>
      <c r="M26" s="48"/>
      <c r="N26" s="51">
        <f t="shared" si="3"/>
        <v>0</v>
      </c>
      <c r="O26" s="47"/>
      <c r="P26" s="48"/>
      <c r="Q26" s="51">
        <f t="shared" si="4"/>
        <v>0</v>
      </c>
      <c r="R26" s="107"/>
      <c r="S26" s="74"/>
      <c r="T26" s="51">
        <f t="shared" si="5"/>
        <v>0</v>
      </c>
      <c r="U26" s="47"/>
      <c r="V26" s="48"/>
      <c r="W26" s="51">
        <f t="shared" si="6"/>
        <v>0</v>
      </c>
      <c r="X26" s="43"/>
      <c r="Y26" s="136"/>
      <c r="Z26" s="139">
        <f t="shared" si="7"/>
        <v>30</v>
      </c>
      <c r="AA26" s="42">
        <f t="shared" si="8"/>
        <v>14</v>
      </c>
    </row>
    <row r="27" spans="1:27" x14ac:dyDescent="0.25">
      <c r="A27" s="53">
        <v>16</v>
      </c>
      <c r="B27" s="102" t="s">
        <v>175</v>
      </c>
      <c r="C27" s="47"/>
      <c r="D27" s="48"/>
      <c r="E27" s="51">
        <f t="shared" si="0"/>
        <v>0</v>
      </c>
      <c r="F27" s="47"/>
      <c r="G27" s="48"/>
      <c r="H27" s="51">
        <f t="shared" si="1"/>
        <v>0</v>
      </c>
      <c r="I27" s="47"/>
      <c r="J27" s="48"/>
      <c r="K27" s="51">
        <f t="shared" si="2"/>
        <v>0</v>
      </c>
      <c r="L27" s="47"/>
      <c r="M27" s="48"/>
      <c r="N27" s="51">
        <f t="shared" si="3"/>
        <v>0</v>
      </c>
      <c r="O27" s="47"/>
      <c r="P27" s="48"/>
      <c r="Q27" s="51">
        <f t="shared" si="4"/>
        <v>0</v>
      </c>
      <c r="R27" s="107">
        <f>Двоеборье!Q13</f>
        <v>30</v>
      </c>
      <c r="S27" s="74"/>
      <c r="T27" s="51">
        <f t="shared" si="5"/>
        <v>30</v>
      </c>
      <c r="U27" s="47"/>
      <c r="V27" s="48"/>
      <c r="W27" s="51">
        <f t="shared" si="6"/>
        <v>0</v>
      </c>
      <c r="X27" s="43"/>
      <c r="Y27" s="136"/>
      <c r="Z27" s="139">
        <f t="shared" si="7"/>
        <v>30</v>
      </c>
      <c r="AA27" s="42">
        <f t="shared" si="8"/>
        <v>14</v>
      </c>
    </row>
    <row r="28" spans="1:27" x14ac:dyDescent="0.25">
      <c r="A28" s="41">
        <v>17</v>
      </c>
      <c r="B28" s="110" t="s">
        <v>179</v>
      </c>
      <c r="C28" s="80"/>
      <c r="D28" s="81"/>
      <c r="E28" s="51">
        <f t="shared" si="0"/>
        <v>0</v>
      </c>
      <c r="F28" s="80"/>
      <c r="G28" s="81"/>
      <c r="H28" s="51">
        <f t="shared" si="1"/>
        <v>0</v>
      </c>
      <c r="I28" s="80"/>
      <c r="J28" s="81"/>
      <c r="K28" s="51">
        <f t="shared" si="2"/>
        <v>0</v>
      </c>
      <c r="L28" s="149"/>
      <c r="M28" s="80">
        <f>Марафон!P24</f>
        <v>30</v>
      </c>
      <c r="N28" s="51">
        <f t="shared" si="3"/>
        <v>30</v>
      </c>
      <c r="O28" s="80"/>
      <c r="P28" s="81"/>
      <c r="Q28" s="51">
        <f t="shared" si="4"/>
        <v>0</v>
      </c>
      <c r="R28" s="80"/>
      <c r="S28" s="81"/>
      <c r="T28" s="51">
        <f t="shared" si="5"/>
        <v>0</v>
      </c>
      <c r="U28" s="80"/>
      <c r="V28" s="81"/>
      <c r="W28" s="51">
        <f t="shared" si="6"/>
        <v>0</v>
      </c>
      <c r="X28" s="52"/>
      <c r="Y28" s="137"/>
      <c r="Z28" s="139">
        <f t="shared" si="7"/>
        <v>30</v>
      </c>
      <c r="AA28" s="42">
        <f t="shared" si="8"/>
        <v>14</v>
      </c>
    </row>
    <row r="29" spans="1:27" ht="15.75" thickBot="1" x14ac:dyDescent="0.3">
      <c r="A29" s="150">
        <v>18</v>
      </c>
      <c r="B29" s="116" t="s">
        <v>85</v>
      </c>
      <c r="C29" s="49"/>
      <c r="D29" s="50"/>
      <c r="E29" s="151">
        <f t="shared" si="0"/>
        <v>0</v>
      </c>
      <c r="F29" s="49"/>
      <c r="G29" s="50"/>
      <c r="H29" s="151">
        <f t="shared" si="1"/>
        <v>0</v>
      </c>
      <c r="I29" s="49"/>
      <c r="J29" s="50"/>
      <c r="K29" s="151">
        <f t="shared" si="2"/>
        <v>0</v>
      </c>
      <c r="L29" s="49">
        <f>Марафон!P29</f>
        <v>30</v>
      </c>
      <c r="M29" s="50"/>
      <c r="N29" s="151">
        <f t="shared" si="3"/>
        <v>30</v>
      </c>
      <c r="O29" s="49"/>
      <c r="P29" s="50"/>
      <c r="Q29" s="151">
        <f t="shared" si="4"/>
        <v>0</v>
      </c>
      <c r="R29" s="49"/>
      <c r="S29" s="50"/>
      <c r="T29" s="151">
        <f t="shared" si="5"/>
        <v>0</v>
      </c>
      <c r="U29" s="49"/>
      <c r="V29" s="50"/>
      <c r="W29" s="151">
        <f t="shared" si="6"/>
        <v>0</v>
      </c>
      <c r="X29" s="44"/>
      <c r="Y29" s="138"/>
      <c r="Z29" s="152">
        <f t="shared" si="7"/>
        <v>30</v>
      </c>
      <c r="AA29" s="58">
        <f t="shared" si="8"/>
        <v>14</v>
      </c>
    </row>
  </sheetData>
  <sortState ref="B12:AA29">
    <sortCondition ref="AA12:AA29"/>
  </sortState>
  <mergeCells count="41">
    <mergeCell ref="Z9:Z11"/>
    <mergeCell ref="P10:P11"/>
    <mergeCell ref="E10:E11"/>
    <mergeCell ref="F10:F11"/>
    <mergeCell ref="H10:H11"/>
    <mergeCell ref="I10:I11"/>
    <mergeCell ref="K10:K11"/>
    <mergeCell ref="L10:L11"/>
    <mergeCell ref="N10:N11"/>
    <mergeCell ref="O10:O11"/>
    <mergeCell ref="S10:S11"/>
    <mergeCell ref="X10:X11"/>
    <mergeCell ref="X9:Y9"/>
    <mergeCell ref="Y10:Y11"/>
    <mergeCell ref="W10:W11"/>
    <mergeCell ref="U10:U11"/>
    <mergeCell ref="T10:T11"/>
    <mergeCell ref="B9:B11"/>
    <mergeCell ref="L9:N9"/>
    <mergeCell ref="I9:K9"/>
    <mergeCell ref="C9:E9"/>
    <mergeCell ref="G10:G11"/>
    <mergeCell ref="D10:D11"/>
    <mergeCell ref="J10:J11"/>
    <mergeCell ref="M10:M11"/>
    <mergeCell ref="V10:V11"/>
    <mergeCell ref="A1:B1"/>
    <mergeCell ref="A2:AA2"/>
    <mergeCell ref="A3:AA3"/>
    <mergeCell ref="A4:AA4"/>
    <mergeCell ref="A5:AA5"/>
    <mergeCell ref="A7:AA7"/>
    <mergeCell ref="A9:A11"/>
    <mergeCell ref="F9:H9"/>
    <mergeCell ref="O9:Q9"/>
    <mergeCell ref="R9:T9"/>
    <mergeCell ref="U9:W9"/>
    <mergeCell ref="AA9:AA11"/>
    <mergeCell ref="C10:C11"/>
    <mergeCell ref="Q10:Q11"/>
    <mergeCell ref="R10:R11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Двоеборье</vt:lpstr>
      <vt:lpstr>ДЦ</vt:lpstr>
      <vt:lpstr>АГР</vt:lpstr>
      <vt:lpstr>Толчок</vt:lpstr>
      <vt:lpstr>Рывок</vt:lpstr>
      <vt:lpstr>Гиревая гонка</vt:lpstr>
      <vt:lpstr>Марафон</vt:lpstr>
      <vt:lpstr>Командный</vt:lpstr>
      <vt:lpstr>АГР!Область_печати</vt:lpstr>
      <vt:lpstr>Двоеборье!Область_печати</vt:lpstr>
      <vt:lpstr>Рывок!Область_печати</vt:lpstr>
      <vt:lpstr>Толчок!Область_печати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2023-08-17T17:36:34Z</dcterms:modified>
</cp:coreProperties>
</file>