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\Desktop\"/>
    </mc:Choice>
  </mc:AlternateContent>
  <bookViews>
    <workbookView xWindow="0" yWindow="0" windowWidth="20490" windowHeight="7650" activeTab="2"/>
  </bookViews>
  <sheets>
    <sheet name="Гиревая гонка" sheetId="6" r:id="rId1"/>
    <sheet name="Троеборье" sheetId="9" r:id="rId2"/>
    <sheet name="ДЦ" sheetId="4" r:id="rId3"/>
    <sheet name="Двоеборье" sheetId="1" r:id="rId4"/>
    <sheet name="АГР" sheetId="3" r:id="rId5"/>
    <sheet name="Рывок" sheetId="2" r:id="rId6"/>
    <sheet name="Толчок" sheetId="5" r:id="rId7"/>
    <sheet name="Командный" sheetId="14" r:id="rId8"/>
  </sheets>
  <definedNames>
    <definedName name="_xlnm._FilterDatabase" localSheetId="6" hidden="1">Толчок!#REF!</definedName>
  </definedNames>
  <calcPr calcId="162913"/>
</workbook>
</file>

<file path=xl/calcChain.xml><?xml version="1.0" encoding="utf-8"?>
<calcChain xmlns="http://schemas.openxmlformats.org/spreadsheetml/2006/main">
  <c r="X12" i="14" l="1"/>
  <c r="Y12" i="14"/>
  <c r="Z12" i="14"/>
  <c r="X13" i="14"/>
  <c r="Y13" i="14"/>
  <c r="Z13" i="14"/>
  <c r="X14" i="14"/>
  <c r="Y14" i="14"/>
  <c r="Z14" i="14"/>
  <c r="X15" i="14"/>
  <c r="Y15" i="14"/>
  <c r="Z15" i="14"/>
  <c r="X16" i="14"/>
  <c r="Y16" i="14"/>
  <c r="Z16" i="14"/>
  <c r="X17" i="14"/>
  <c r="Y17" i="14"/>
  <c r="Z17" i="14"/>
  <c r="X18" i="14"/>
  <c r="Y18" i="14"/>
  <c r="Z18" i="14"/>
  <c r="X19" i="14"/>
  <c r="Y19" i="14"/>
  <c r="Z19" i="14"/>
  <c r="X22" i="14"/>
  <c r="Y22" i="14"/>
  <c r="Z22" i="14"/>
  <c r="X23" i="14"/>
  <c r="Y23" i="14"/>
  <c r="Z23" i="14"/>
  <c r="X24" i="14"/>
  <c r="Y24" i="14"/>
  <c r="Z24" i="14"/>
  <c r="X25" i="14"/>
  <c r="Y25" i="14"/>
  <c r="Z25" i="14"/>
  <c r="X26" i="14"/>
  <c r="Y26" i="14"/>
  <c r="Z26" i="14"/>
  <c r="X20" i="14"/>
  <c r="Y20" i="14"/>
  <c r="Z20" i="14"/>
  <c r="X21" i="14"/>
  <c r="Y21" i="14"/>
  <c r="Z21" i="14"/>
  <c r="P16" i="6" l="1"/>
  <c r="P36" i="6"/>
  <c r="P28" i="6"/>
  <c r="P32" i="6"/>
  <c r="P10" i="6"/>
  <c r="P23" i="6"/>
  <c r="L27" i="4"/>
  <c r="L24" i="4"/>
  <c r="L23" i="4"/>
  <c r="L22" i="4"/>
  <c r="L19" i="4"/>
  <c r="L16" i="4"/>
  <c r="L15" i="4"/>
  <c r="L14" i="4"/>
  <c r="L13" i="4"/>
  <c r="L12" i="4"/>
  <c r="L11" i="4"/>
  <c r="J26" i="3"/>
  <c r="J23" i="3"/>
  <c r="J22" i="3"/>
  <c r="J19" i="3"/>
  <c r="J16" i="3"/>
  <c r="J15" i="3"/>
  <c r="J12" i="3"/>
  <c r="J11" i="3"/>
  <c r="L23" i="5"/>
  <c r="L16" i="5"/>
  <c r="L46" i="2"/>
  <c r="L45" i="2"/>
  <c r="L42" i="2"/>
  <c r="L41" i="2"/>
  <c r="L38" i="2"/>
  <c r="L35" i="2"/>
  <c r="L34" i="2"/>
  <c r="L31" i="2"/>
  <c r="L30" i="2"/>
  <c r="L27" i="2"/>
  <c r="L24" i="2"/>
  <c r="L21" i="2"/>
  <c r="L20" i="2"/>
  <c r="L19" i="2"/>
  <c r="L16" i="2"/>
  <c r="L15" i="2"/>
  <c r="L14" i="2"/>
  <c r="L13" i="2"/>
  <c r="L11" i="2"/>
  <c r="L12" i="2"/>
  <c r="K11" i="1" l="1"/>
  <c r="L11" i="1" s="1"/>
  <c r="N11" i="1" s="1"/>
  <c r="K11" i="9"/>
  <c r="M11" i="9" s="1"/>
  <c r="O11" i="9" s="1"/>
  <c r="K14" i="1"/>
  <c r="L14" i="1" s="1"/>
  <c r="N14" i="1" s="1"/>
  <c r="K20" i="1"/>
  <c r="L20" i="1" s="1"/>
  <c r="N20" i="1" s="1"/>
  <c r="K21" i="1"/>
  <c r="M21" i="1" s="1"/>
  <c r="N21" i="1" s="1"/>
  <c r="P19" i="6"/>
</calcChain>
</file>

<file path=xl/sharedStrings.xml><?xml version="1.0" encoding="utf-8"?>
<sst xmlns="http://schemas.openxmlformats.org/spreadsheetml/2006/main" count="1007" uniqueCount="200">
  <si>
    <t>12 ноября 2023 года</t>
  </si>
  <si>
    <t>г.Московский</t>
  </si>
  <si>
    <t>МИРОВАЯ АССОЦИАЦИЯ КЛУБОВ ГИРЕВОГО СПОРТА</t>
  </si>
  <si>
    <t>РОССИЙСКИЙ СОЮЗ ГИРЕВОГО СПОРТА</t>
  </si>
  <si>
    <t>Этап Мировой серии Гран При "ГИРЕВЫЕ ВОЙНЫ"</t>
  </si>
  <si>
    <t>ПРОТОКОЛ</t>
  </si>
  <si>
    <t>Двоеборье</t>
  </si>
  <si>
    <t>Мужчины</t>
  </si>
  <si>
    <t>№</t>
  </si>
  <si>
    <t>Ф.И.О.</t>
  </si>
  <si>
    <t>Дата рожд.</t>
  </si>
  <si>
    <t>Разряд</t>
  </si>
  <si>
    <t>Вес</t>
  </si>
  <si>
    <t>Весовая категория</t>
  </si>
  <si>
    <t>Вес гирь</t>
  </si>
  <si>
    <t>Команда</t>
  </si>
  <si>
    <t>Толчок</t>
  </si>
  <si>
    <t xml:space="preserve"> Рывок Сумма </t>
  </si>
  <si>
    <t xml:space="preserve"> Рывок</t>
  </si>
  <si>
    <t>Двоеборье 5 минут</t>
  </si>
  <si>
    <t>Двоеборье 10 минут</t>
  </si>
  <si>
    <t>Очки</t>
  </si>
  <si>
    <t xml:space="preserve"> Место</t>
  </si>
  <si>
    <t>Очки в команду</t>
  </si>
  <si>
    <t>Тренер</t>
  </si>
  <si>
    <t>Рывок</t>
  </si>
  <si>
    <t>Рывок 10 минут</t>
  </si>
  <si>
    <t>Рывок 5 минут</t>
  </si>
  <si>
    <t>Полурывок 5 минут</t>
  </si>
  <si>
    <t>Место</t>
  </si>
  <si>
    <t>Низамутдинов Радик</t>
  </si>
  <si>
    <t>КМС</t>
  </si>
  <si>
    <t>АТЛЕТ</t>
  </si>
  <si>
    <t>Макаров А.Ф.</t>
  </si>
  <si>
    <t>Шайхутдинов Руслан</t>
  </si>
  <si>
    <t>МСМК</t>
  </si>
  <si>
    <t>Калин Алексей</t>
  </si>
  <si>
    <t>Б/Р</t>
  </si>
  <si>
    <t>Владимир</t>
  </si>
  <si>
    <t>Арифулин А.</t>
  </si>
  <si>
    <t>Женщины</t>
  </si>
  <si>
    <t>Медведева Анна</t>
  </si>
  <si>
    <t>ЛИЧНО</t>
  </si>
  <si>
    <t>Густокашина Виктория</t>
  </si>
  <si>
    <t>Панов Д.Ю.</t>
  </si>
  <si>
    <t>Ветераны 40-49</t>
  </si>
  <si>
    <t>Шайхутдинов Альберт</t>
  </si>
  <si>
    <t>Макаров Андрей</t>
  </si>
  <si>
    <t>Ветераны 50-59</t>
  </si>
  <si>
    <t>Чихачев Антон</t>
  </si>
  <si>
    <t>Ветераны 60+</t>
  </si>
  <si>
    <t>Воронин Сергей</t>
  </si>
  <si>
    <t>Армейский гиревой рывок</t>
  </si>
  <si>
    <t>АГР 12 минут</t>
  </si>
  <si>
    <t>Длинный Цикл</t>
  </si>
  <si>
    <t>Длинный цикл 10 минут</t>
  </si>
  <si>
    <t>Длинный цикл 5 минут</t>
  </si>
  <si>
    <t>Длинный цикл 3 минуты</t>
  </si>
  <si>
    <t>Таршев Илья</t>
  </si>
  <si>
    <t>Система Комплекс</t>
  </si>
  <si>
    <t>Руднев С.Л.</t>
  </si>
  <si>
    <t>Толчок 5 минут</t>
  </si>
  <si>
    <t>Толчок 3 минуты</t>
  </si>
  <si>
    <t>Толчок 1 минута</t>
  </si>
  <si>
    <t>Денисов Иван</t>
  </si>
  <si>
    <t>ЗМС</t>
  </si>
  <si>
    <t>105+</t>
  </si>
  <si>
    <t>ID</t>
  </si>
  <si>
    <t>Симушин А.М.</t>
  </si>
  <si>
    <t>Накаряков Дмитрий</t>
  </si>
  <si>
    <t>Фомин Анатолий</t>
  </si>
  <si>
    <t>СТИМ</t>
  </si>
  <si>
    <t>Шанин А.А.</t>
  </si>
  <si>
    <t>Богатых Николай</t>
  </si>
  <si>
    <t>SWAT</t>
  </si>
  <si>
    <t>Хорошилова О.</t>
  </si>
  <si>
    <t>Долгов Сергей</t>
  </si>
  <si>
    <t>Гиревая гонка</t>
  </si>
  <si>
    <t>Уровень</t>
  </si>
  <si>
    <t>Подьемы</t>
  </si>
  <si>
    <t>ДЦ</t>
  </si>
  <si>
    <t xml:space="preserve">Место </t>
  </si>
  <si>
    <t>Шарапов Андрей</t>
  </si>
  <si>
    <t>МС</t>
  </si>
  <si>
    <t>Новый свет</t>
  </si>
  <si>
    <t>40:21</t>
  </si>
  <si>
    <t>Логинов В.</t>
  </si>
  <si>
    <t>Рачинский Сергей</t>
  </si>
  <si>
    <t>Большой Куш</t>
  </si>
  <si>
    <t>Чмыхало Н.А.</t>
  </si>
  <si>
    <t>88.149</t>
  </si>
  <si>
    <t xml:space="preserve">Михеева Валерия </t>
  </si>
  <si>
    <t>Лазарева А.</t>
  </si>
  <si>
    <t>Лебедева Анастасия</t>
  </si>
  <si>
    <t>Мингалёва Полина</t>
  </si>
  <si>
    <t>б/р</t>
  </si>
  <si>
    <t>Большой куш</t>
  </si>
  <si>
    <t>Кулик Е</t>
  </si>
  <si>
    <t>Михеева Валерия</t>
  </si>
  <si>
    <t>Бегонюк Дмитрий</t>
  </si>
  <si>
    <t>Рачинский С.А.</t>
  </si>
  <si>
    <t>Романов Иван</t>
  </si>
  <si>
    <t xml:space="preserve">Урсул Вадим </t>
  </si>
  <si>
    <t>Конобрий Максим</t>
  </si>
  <si>
    <t>Мышкарёв Сергей</t>
  </si>
  <si>
    <t>Хвостов А.В.</t>
  </si>
  <si>
    <t>Олифер Денис</t>
  </si>
  <si>
    <t>97.0.</t>
  </si>
  <si>
    <t>Бабушкин М.Б.</t>
  </si>
  <si>
    <t>Чмыхало Н.А</t>
  </si>
  <si>
    <t>Набиулин Эдуард</t>
  </si>
  <si>
    <t>Рогачев Семен</t>
  </si>
  <si>
    <t>б\р</t>
  </si>
  <si>
    <t>ВХТЛ</t>
  </si>
  <si>
    <t>Усс В.А.</t>
  </si>
  <si>
    <t>Драгунцова Евгения</t>
  </si>
  <si>
    <t>2р</t>
  </si>
  <si>
    <t>Закомолдин Александр</t>
  </si>
  <si>
    <t>Нард</t>
  </si>
  <si>
    <t>Ландин А.Ю.</t>
  </si>
  <si>
    <t>Усс Ольга</t>
  </si>
  <si>
    <t>Хомутов Семен</t>
  </si>
  <si>
    <t>Шведов Федор</t>
  </si>
  <si>
    <t>Гармаш Данила</t>
  </si>
  <si>
    <t>Петров Петр</t>
  </si>
  <si>
    <t>Денисов И.Н.</t>
  </si>
  <si>
    <t>Чернов Григорий</t>
  </si>
  <si>
    <t>Снегирева Варвара</t>
  </si>
  <si>
    <t>Гришин Иван</t>
  </si>
  <si>
    <t>Семенников Илья</t>
  </si>
  <si>
    <t>Шахов Владислав</t>
  </si>
  <si>
    <t>Белоусов Е.Я</t>
  </si>
  <si>
    <t>СКИД</t>
  </si>
  <si>
    <t>Белоусов В.Я.</t>
  </si>
  <si>
    <t>Гульмурадов Артур</t>
  </si>
  <si>
    <t>НАРД</t>
  </si>
  <si>
    <t>Гуров В.А.; Ландин А.Ю.</t>
  </si>
  <si>
    <t>Кривошеина Галина</t>
  </si>
  <si>
    <t>Разживин Андрей</t>
  </si>
  <si>
    <t>Нижний Новгород</t>
  </si>
  <si>
    <t xml:space="preserve">Самостоятельно </t>
  </si>
  <si>
    <t>Разживина Дарья</t>
  </si>
  <si>
    <t>Разживин А.Е.</t>
  </si>
  <si>
    <t>Паламарчук Оксана</t>
  </si>
  <si>
    <t>Самостоятельно</t>
  </si>
  <si>
    <t>Паламарчук Владимир</t>
  </si>
  <si>
    <t>Табунов Максим</t>
  </si>
  <si>
    <t>Буданов Георгий</t>
  </si>
  <si>
    <t>Шамара Леонард</t>
  </si>
  <si>
    <t>Москва</t>
  </si>
  <si>
    <t>Владимирские Львы</t>
  </si>
  <si>
    <t>Арифулин А.Н.</t>
  </si>
  <si>
    <t>Малахов Петр</t>
  </si>
  <si>
    <t>Вязьма</t>
  </si>
  <si>
    <t>Цикл</t>
  </si>
  <si>
    <t>Арифулин Владислав</t>
  </si>
  <si>
    <t>Владимирские львы</t>
  </si>
  <si>
    <t>Чистякова Кира</t>
  </si>
  <si>
    <t>Чашкина Людмила</t>
  </si>
  <si>
    <t>СКИТ</t>
  </si>
  <si>
    <t>Моничев Данила</t>
  </si>
  <si>
    <t>Троеборье 5 минут</t>
  </si>
  <si>
    <t>Троеборье 10 минут</t>
  </si>
  <si>
    <t>Куприянов Павел</t>
  </si>
  <si>
    <t>КуприяновСпорт</t>
  </si>
  <si>
    <t>Снежневский Николай</t>
  </si>
  <si>
    <t>Куприянов П.И.</t>
  </si>
  <si>
    <t>Симушин А.М., Марков И.Э.</t>
  </si>
  <si>
    <t xml:space="preserve"> </t>
  </si>
  <si>
    <t>Девочки до 12 лет</t>
  </si>
  <si>
    <t>Ветераны 40-49 Женщины</t>
  </si>
  <si>
    <t>Ветераны 50-59 Женщины</t>
  </si>
  <si>
    <t>Мальчики до 12 лет</t>
  </si>
  <si>
    <t>48+</t>
  </si>
  <si>
    <t>73+</t>
  </si>
  <si>
    <t>Юноши до 18 лет</t>
  </si>
  <si>
    <t>-</t>
  </si>
  <si>
    <t>Юноши Девушки до 18 лет</t>
  </si>
  <si>
    <t>20:43</t>
  </si>
  <si>
    <t>29:17</t>
  </si>
  <si>
    <t>18:51</t>
  </si>
  <si>
    <t>Начальный</t>
  </si>
  <si>
    <t>Средний</t>
  </si>
  <si>
    <t>Полупрофи</t>
  </si>
  <si>
    <t>Любитель</t>
  </si>
  <si>
    <t>Профессионал</t>
  </si>
  <si>
    <t>Управление по физической культуре и спорту города Челябинска</t>
  </si>
  <si>
    <t>ЖЕЛЕЗНАЯ БИТВА</t>
  </si>
  <si>
    <t xml:space="preserve">Командный зачет </t>
  </si>
  <si>
    <t>Армейский рывок</t>
  </si>
  <si>
    <t xml:space="preserve">ДЦ </t>
  </si>
  <si>
    <t>Троеборье</t>
  </si>
  <si>
    <t xml:space="preserve">Сумма участников </t>
  </si>
  <si>
    <t>Сумма очков</t>
  </si>
  <si>
    <t>Взр.</t>
  </si>
  <si>
    <t>Вет. Юн.</t>
  </si>
  <si>
    <t>Главный судья</t>
  </si>
  <si>
    <t xml:space="preserve">Главный секретарь </t>
  </si>
  <si>
    <t>Разрял</t>
  </si>
  <si>
    <t>Подгорный И.Ю.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</si>
</sst>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"/>
  </numFmts>
  <fonts count="3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indexed="64"/>
      <name val="Calibri"/>
    </font>
    <font>
      <sz val="10"/>
      <name val="Arial Cyr"/>
    </font>
    <font>
      <sz val="12"/>
      <name val="Times New Roman"/>
    </font>
    <font>
      <sz val="10"/>
      <name val="Times New Roman"/>
    </font>
    <font>
      <sz val="16"/>
      <name val="Times New Roman"/>
    </font>
    <font>
      <b/>
      <sz val="16"/>
      <name val="Times New Roman"/>
    </font>
    <font>
      <b/>
      <sz val="11"/>
      <name val="Times New Roman"/>
    </font>
    <font>
      <b/>
      <sz val="12"/>
      <name val="Times New Roman"/>
    </font>
    <font>
      <sz val="8"/>
      <name val="Times New Roman"/>
    </font>
    <font>
      <sz val="11"/>
      <name val="Times New Roman"/>
    </font>
    <font>
      <sz val="12"/>
      <color indexed="64"/>
      <name val="Times New Roman"/>
    </font>
    <font>
      <b/>
      <sz val="11"/>
      <color theme="1"/>
      <name val="Times New Roman"/>
    </font>
    <font>
      <sz val="11"/>
      <color theme="0"/>
      <name val="Calibri"/>
      <scheme val="minor"/>
    </font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6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26"/>
      </patternFill>
    </fill>
    <fill>
      <patternFill patternType="solid">
        <fgColor indexed="65"/>
        <bgColor indexed="26"/>
      </patternFill>
    </fill>
    <fill>
      <patternFill patternType="solid">
        <fgColor theme="0"/>
        <bgColor indexed="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7">
    <xf numFmtId="0" fontId="0" fillId="0" borderId="0"/>
    <xf numFmtId="0" fontId="2" fillId="0" borderId="0"/>
    <xf numFmtId="0" fontId="3" fillId="0" borderId="0"/>
    <xf numFmtId="0" fontId="15" fillId="0" borderId="0"/>
    <xf numFmtId="0" fontId="30" fillId="0" borderId="0"/>
    <xf numFmtId="0" fontId="31" fillId="0" borderId="0"/>
    <xf numFmtId="0" fontId="1" fillId="0" borderId="0"/>
  </cellStyleXfs>
  <cellXfs count="232">
    <xf numFmtId="0" fontId="0" fillId="0" borderId="0" xfId="0"/>
    <xf numFmtId="0" fontId="0" fillId="0" borderId="0" xfId="0"/>
    <xf numFmtId="0" fontId="5" fillId="0" borderId="0" xfId="2" applyFont="1"/>
    <xf numFmtId="0" fontId="4" fillId="0" borderId="0" xfId="2" applyFont="1" applyAlignment="1">
      <alignment horizontal="right"/>
    </xf>
    <xf numFmtId="0" fontId="8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4" fillId="2" borderId="0" xfId="2" applyFont="1" applyFill="1" applyAlignment="1">
      <alignment horizontal="center"/>
    </xf>
    <xf numFmtId="0" fontId="4" fillId="0" borderId="0" xfId="2" applyFont="1" applyAlignment="1">
      <alignment horizontal="center"/>
    </xf>
    <xf numFmtId="0" fontId="10" fillId="3" borderId="6" xfId="2" applyFont="1" applyFill="1" applyBorder="1" applyAlignment="1">
      <alignment horizontal="center" vertical="center" wrapText="1"/>
    </xf>
    <xf numFmtId="0" fontId="11" fillId="2" borderId="7" xfId="2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center" vertical="center"/>
    </xf>
    <xf numFmtId="0" fontId="4" fillId="3" borderId="6" xfId="2" applyFont="1" applyFill="1" applyBorder="1" applyAlignment="1">
      <alignment horizontal="center" vertical="center" wrapText="1"/>
    </xf>
    <xf numFmtId="0" fontId="0" fillId="2" borderId="0" xfId="0" applyFill="1"/>
    <xf numFmtId="0" fontId="12" fillId="2" borderId="6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1" fillId="3" borderId="6" xfId="2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8" fillId="0" borderId="5" xfId="2" applyFont="1" applyBorder="1" applyAlignment="1">
      <alignment horizontal="center" vertical="center" wrapText="1"/>
    </xf>
    <xf numFmtId="0" fontId="11" fillId="4" borderId="6" xfId="2" applyFont="1" applyFill="1" applyBorder="1" applyAlignment="1">
      <alignment horizontal="center" vertical="center" wrapText="1"/>
    </xf>
    <xf numFmtId="0" fontId="11" fillId="4" borderId="8" xfId="2" applyFont="1" applyFill="1" applyBorder="1" applyAlignment="1">
      <alignment horizontal="center" vertical="center" wrapText="1"/>
    </xf>
    <xf numFmtId="0" fontId="11" fillId="3" borderId="6" xfId="2" applyFont="1" applyFill="1" applyBorder="1" applyAlignment="1">
      <alignment horizontal="center" vertical="center" wrapText="1"/>
    </xf>
    <xf numFmtId="0" fontId="11" fillId="3" borderId="8" xfId="2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1" fillId="3" borderId="7" xfId="2" applyFont="1" applyFill="1" applyBorder="1" applyAlignment="1">
      <alignment horizontal="center" vertical="center"/>
    </xf>
    <xf numFmtId="0" fontId="7" fillId="2" borderId="0" xfId="2" applyFont="1" applyFill="1" applyAlignment="1">
      <alignment horizontal="center"/>
    </xf>
    <xf numFmtId="0" fontId="14" fillId="0" borderId="0" xfId="0" applyFont="1"/>
    <xf numFmtId="0" fontId="11" fillId="2" borderId="6" xfId="2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2" applyFont="1" applyFill="1" applyAlignment="1">
      <alignment horizontal="center"/>
    </xf>
    <xf numFmtId="0" fontId="8" fillId="3" borderId="5" xfId="2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2" borderId="6" xfId="0" applyFont="1" applyFill="1" applyBorder="1" applyAlignment="1">
      <alignment horizontal="center" vertical="center" wrapText="1"/>
    </xf>
    <xf numFmtId="0" fontId="17" fillId="2" borderId="6" xfId="2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left" vertical="center"/>
    </xf>
    <xf numFmtId="0" fontId="21" fillId="2" borderId="6" xfId="0" applyFont="1" applyFill="1" applyBorder="1" applyAlignment="1">
      <alignment horizontal="center" vertical="center"/>
    </xf>
    <xf numFmtId="0" fontId="0" fillId="0" borderId="0" xfId="0" applyBorder="1"/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3" fillId="3" borderId="6" xfId="2" applyFont="1" applyFill="1" applyBorder="1" applyAlignment="1">
      <alignment horizontal="center" vertical="center" wrapText="1"/>
    </xf>
    <xf numFmtId="0" fontId="0" fillId="6" borderId="0" xfId="0" applyFill="1"/>
    <xf numFmtId="0" fontId="18" fillId="3" borderId="6" xfId="2" applyFont="1" applyFill="1" applyBorder="1" applyAlignment="1">
      <alignment horizontal="center" vertical="center"/>
    </xf>
    <xf numFmtId="0" fontId="17" fillId="3" borderId="6" xfId="2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16" fillId="0" borderId="0" xfId="0" applyFont="1" applyFill="1" applyBorder="1" applyAlignment="1"/>
    <xf numFmtId="0" fontId="8" fillId="6" borderId="5" xfId="2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 wrapText="1"/>
    </xf>
    <xf numFmtId="0" fontId="17" fillId="3" borderId="6" xfId="2" applyFont="1" applyFill="1" applyBorder="1" applyAlignment="1">
      <alignment horizontal="center" vertical="center" wrapText="1"/>
    </xf>
    <xf numFmtId="0" fontId="22" fillId="2" borderId="5" xfId="2" applyFont="1" applyFill="1" applyBorder="1" applyAlignment="1">
      <alignment horizontal="center" vertical="center"/>
    </xf>
    <xf numFmtId="0" fontId="19" fillId="3" borderId="6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19" fillId="3" borderId="8" xfId="2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/>
    </xf>
    <xf numFmtId="0" fontId="27" fillId="3" borderId="6" xfId="2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left"/>
    </xf>
    <xf numFmtId="0" fontId="27" fillId="2" borderId="6" xfId="2" applyFont="1" applyFill="1" applyBorder="1" applyAlignment="1">
      <alignment horizontal="center" vertical="center" wrapText="1"/>
    </xf>
    <xf numFmtId="0" fontId="20" fillId="6" borderId="6" xfId="0" applyFont="1" applyFill="1" applyBorder="1" applyAlignment="1">
      <alignment horizontal="center" vertical="center"/>
    </xf>
    <xf numFmtId="0" fontId="17" fillId="2" borderId="6" xfId="2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left" vertical="center" wrapText="1"/>
    </xf>
    <xf numFmtId="0" fontId="21" fillId="6" borderId="6" xfId="0" applyFont="1" applyFill="1" applyBorder="1" applyAlignment="1">
      <alignment horizontal="center" vertical="center"/>
    </xf>
    <xf numFmtId="0" fontId="21" fillId="7" borderId="6" xfId="0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horizontal="center"/>
    </xf>
    <xf numFmtId="46" fontId="17" fillId="2" borderId="6" xfId="2" applyNumberFormat="1" applyFont="1" applyFill="1" applyBorder="1" applyAlignment="1">
      <alignment horizontal="center" vertical="center"/>
    </xf>
    <xf numFmtId="49" fontId="20" fillId="6" borderId="6" xfId="0" applyNumberFormat="1" applyFont="1" applyFill="1" applyBorder="1" applyAlignment="1">
      <alignment horizontal="center"/>
    </xf>
    <xf numFmtId="20" fontId="20" fillId="6" borderId="6" xfId="0" applyNumberFormat="1" applyFont="1" applyFill="1" applyBorder="1" applyAlignment="1">
      <alignment horizontal="center"/>
    </xf>
    <xf numFmtId="46" fontId="20" fillId="6" borderId="6" xfId="0" applyNumberFormat="1" applyFont="1" applyFill="1" applyBorder="1" applyAlignment="1">
      <alignment horizontal="center"/>
    </xf>
    <xf numFmtId="0" fontId="18" fillId="3" borderId="6" xfId="2" applyFont="1" applyFill="1" applyBorder="1" applyAlignment="1">
      <alignment horizontal="center" vertical="center" wrapText="1"/>
    </xf>
    <xf numFmtId="0" fontId="28" fillId="6" borderId="6" xfId="0" applyFont="1" applyFill="1" applyBorder="1" applyAlignment="1">
      <alignment horizontal="center"/>
    </xf>
    <xf numFmtId="0" fontId="21" fillId="7" borderId="6" xfId="0" applyFont="1" applyFill="1" applyBorder="1" applyAlignment="1">
      <alignment horizontal="center" vertical="center" wrapText="1"/>
    </xf>
    <xf numFmtId="0" fontId="27" fillId="0" borderId="0" xfId="4" applyFont="1"/>
    <xf numFmtId="0" fontId="31" fillId="0" borderId="0" xfId="5"/>
    <xf numFmtId="0" fontId="22" fillId="0" borderId="0" xfId="4" applyFont="1" applyAlignment="1">
      <alignment horizontal="center"/>
    </xf>
    <xf numFmtId="0" fontId="35" fillId="0" borderId="13" xfId="4" applyFont="1" applyBorder="1" applyAlignment="1">
      <alignment horizontal="center" vertical="center"/>
    </xf>
    <xf numFmtId="0" fontId="20" fillId="6" borderId="16" xfId="5" applyFont="1" applyFill="1" applyBorder="1" applyAlignment="1">
      <alignment horizontal="center"/>
    </xf>
    <xf numFmtId="0" fontId="20" fillId="0" borderId="8" xfId="5" applyFont="1" applyBorder="1" applyAlignment="1">
      <alignment horizontal="center"/>
    </xf>
    <xf numFmtId="0" fontId="36" fillId="0" borderId="13" xfId="4" applyFont="1" applyBorder="1" applyAlignment="1">
      <alignment horizontal="center" vertical="center"/>
    </xf>
    <xf numFmtId="0" fontId="36" fillId="0" borderId="16" xfId="4" applyFont="1" applyBorder="1" applyAlignment="1">
      <alignment horizontal="center" vertical="center"/>
    </xf>
    <xf numFmtId="0" fontId="36" fillId="0" borderId="1" xfId="4" applyFont="1" applyBorder="1" applyAlignment="1">
      <alignment horizontal="center" vertical="center"/>
    </xf>
    <xf numFmtId="0" fontId="35" fillId="0" borderId="4" xfId="4" applyFont="1" applyBorder="1" applyAlignment="1">
      <alignment horizontal="center" vertical="center"/>
    </xf>
    <xf numFmtId="0" fontId="35" fillId="0" borderId="5" xfId="4" applyFont="1" applyBorder="1" applyAlignment="1">
      <alignment horizontal="center" vertical="center"/>
    </xf>
    <xf numFmtId="0" fontId="20" fillId="6" borderId="5" xfId="5" applyFont="1" applyFill="1" applyBorder="1" applyAlignment="1">
      <alignment horizontal="center"/>
    </xf>
    <xf numFmtId="0" fontId="20" fillId="6" borderId="6" xfId="5" applyFont="1" applyFill="1" applyBorder="1" applyAlignment="1">
      <alignment horizontal="center"/>
    </xf>
    <xf numFmtId="0" fontId="20" fillId="6" borderId="8" xfId="5" applyFont="1" applyFill="1" applyBorder="1" applyAlignment="1">
      <alignment horizontal="center"/>
    </xf>
    <xf numFmtId="0" fontId="36" fillId="0" borderId="5" xfId="4" applyFont="1" applyBorder="1" applyAlignment="1">
      <alignment horizontal="center" vertical="center"/>
    </xf>
    <xf numFmtId="0" fontId="36" fillId="0" borderId="8" xfId="4" applyFont="1" applyBorder="1" applyAlignment="1">
      <alignment horizontal="center" vertical="center"/>
    </xf>
    <xf numFmtId="0" fontId="35" fillId="0" borderId="8" xfId="4" applyFont="1" applyBorder="1" applyAlignment="1">
      <alignment horizontal="center" vertical="center"/>
    </xf>
    <xf numFmtId="0" fontId="36" fillId="6" borderId="8" xfId="4" applyFont="1" applyFill="1" applyBorder="1" applyAlignment="1">
      <alignment horizontal="center" vertical="center"/>
    </xf>
    <xf numFmtId="0" fontId="20" fillId="0" borderId="5" xfId="5" applyFont="1" applyBorder="1" applyAlignment="1">
      <alignment horizontal="center"/>
    </xf>
    <xf numFmtId="0" fontId="20" fillId="0" borderId="6" xfId="5" applyFont="1" applyBorder="1" applyAlignment="1">
      <alignment horizontal="center"/>
    </xf>
    <xf numFmtId="0" fontId="35" fillId="0" borderId="9" xfId="4" applyFont="1" applyBorder="1" applyAlignment="1">
      <alignment horizontal="center" vertical="center"/>
    </xf>
    <xf numFmtId="0" fontId="20" fillId="0" borderId="12" xfId="5" applyFont="1" applyBorder="1" applyAlignment="1">
      <alignment horizontal="center"/>
    </xf>
    <xf numFmtId="0" fontId="36" fillId="0" borderId="9" xfId="4" applyFont="1" applyBorder="1" applyAlignment="1">
      <alignment horizontal="center" vertical="center"/>
    </xf>
    <xf numFmtId="0" fontId="36" fillId="0" borderId="12" xfId="4" applyFont="1" applyBorder="1" applyAlignment="1">
      <alignment horizontal="center" vertical="center"/>
    </xf>
    <xf numFmtId="0" fontId="35" fillId="0" borderId="12" xfId="4" applyFont="1" applyBorder="1" applyAlignment="1">
      <alignment horizontal="center" vertical="center"/>
    </xf>
    <xf numFmtId="0" fontId="20" fillId="6" borderId="0" xfId="5" applyFont="1" applyFill="1"/>
    <xf numFmtId="0" fontId="19" fillId="3" borderId="7" xfId="2" applyFont="1" applyFill="1" applyBorder="1" applyAlignment="1">
      <alignment horizontal="center" vertical="center" wrapText="1"/>
    </xf>
    <xf numFmtId="0" fontId="17" fillId="4" borderId="7" xfId="2" applyFont="1" applyFill="1" applyBorder="1" applyAlignment="1">
      <alignment horizontal="center" vertical="center" wrapText="1"/>
    </xf>
    <xf numFmtId="164" fontId="4" fillId="0" borderId="0" xfId="2" applyNumberFormat="1" applyFont="1" applyAlignment="1">
      <alignment horizontal="left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/>
    </xf>
    <xf numFmtId="0" fontId="18" fillId="3" borderId="6" xfId="2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/>
    </xf>
    <xf numFmtId="0" fontId="28" fillId="2" borderId="6" xfId="2" applyFont="1" applyFill="1" applyBorder="1" applyAlignment="1">
      <alignment horizontal="center" vertical="center"/>
    </xf>
    <xf numFmtId="0" fontId="22" fillId="2" borderId="1" xfId="2" applyFont="1" applyFill="1" applyBorder="1" applyAlignment="1">
      <alignment horizontal="center"/>
    </xf>
    <xf numFmtId="0" fontId="22" fillId="2" borderId="2" xfId="2" applyFont="1" applyFill="1" applyBorder="1" applyAlignment="1">
      <alignment horizontal="center"/>
    </xf>
    <xf numFmtId="0" fontId="22" fillId="2" borderId="3" xfId="2" applyFont="1" applyFill="1" applyBorder="1" applyAlignment="1">
      <alignment horizontal="center"/>
    </xf>
    <xf numFmtId="0" fontId="22" fillId="2" borderId="4" xfId="2" applyFont="1" applyFill="1" applyBorder="1" applyAlignment="1">
      <alignment horizontal="center"/>
    </xf>
    <xf numFmtId="0" fontId="22" fillId="2" borderId="6" xfId="2" applyFont="1" applyFill="1" applyBorder="1" applyAlignment="1">
      <alignment horizontal="center" vertical="center"/>
    </xf>
    <xf numFmtId="0" fontId="22" fillId="5" borderId="6" xfId="2" applyFont="1" applyFill="1" applyBorder="1" applyAlignment="1">
      <alignment horizontal="center" vertical="center" wrapText="1"/>
    </xf>
    <xf numFmtId="0" fontId="22" fillId="2" borderId="6" xfId="2" applyFont="1" applyFill="1" applyBorder="1" applyAlignment="1">
      <alignment horizontal="center"/>
    </xf>
    <xf numFmtId="0" fontId="7" fillId="0" borderId="0" xfId="2" applyFont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9" fillId="2" borderId="6" xfId="2" applyFont="1" applyFill="1" applyBorder="1" applyAlignment="1">
      <alignment horizontal="center" vertical="center"/>
    </xf>
    <xf numFmtId="0" fontId="7" fillId="0" borderId="0" xfId="2" applyFont="1" applyAlignment="1">
      <alignment horizontal="center" wrapText="1"/>
    </xf>
    <xf numFmtId="0" fontId="13" fillId="2" borderId="1" xfId="2" applyFont="1" applyFill="1" applyBorder="1" applyAlignment="1">
      <alignment horizontal="center"/>
    </xf>
    <xf numFmtId="0" fontId="13" fillId="2" borderId="2" xfId="2" applyFont="1" applyFill="1" applyBorder="1" applyAlignment="1">
      <alignment horizontal="center"/>
    </xf>
    <xf numFmtId="0" fontId="13" fillId="2" borderId="3" xfId="2" applyFont="1" applyFill="1" applyBorder="1" applyAlignment="1">
      <alignment horizontal="center"/>
    </xf>
    <xf numFmtId="0" fontId="13" fillId="2" borderId="4" xfId="2" applyFont="1" applyFill="1" applyBorder="1" applyAlignment="1">
      <alignment horizontal="center"/>
    </xf>
    <xf numFmtId="0" fontId="34" fillId="6" borderId="6" xfId="4" applyFont="1" applyFill="1" applyBorder="1" applyAlignment="1">
      <alignment horizontal="center" vertical="center" wrapText="1"/>
    </xf>
    <xf numFmtId="0" fontId="34" fillId="6" borderId="10" xfId="4" applyFont="1" applyFill="1" applyBorder="1" applyAlignment="1">
      <alignment horizontal="center" vertical="center" wrapText="1"/>
    </xf>
    <xf numFmtId="0" fontId="34" fillId="6" borderId="17" xfId="4" applyFont="1" applyFill="1" applyBorder="1" applyAlignment="1">
      <alignment horizontal="center" vertical="center" wrapText="1"/>
    </xf>
    <xf numFmtId="0" fontId="34" fillId="6" borderId="23" xfId="4" applyFont="1" applyFill="1" applyBorder="1" applyAlignment="1">
      <alignment horizontal="center" vertical="center" wrapText="1"/>
    </xf>
    <xf numFmtId="0" fontId="34" fillId="6" borderId="5" xfId="4" applyFont="1" applyFill="1" applyBorder="1" applyAlignment="1">
      <alignment horizontal="center" vertical="center" wrapText="1"/>
    </xf>
    <xf numFmtId="0" fontId="34" fillId="6" borderId="9" xfId="4" applyFont="1" applyFill="1" applyBorder="1" applyAlignment="1">
      <alignment horizontal="center" vertical="center" wrapText="1"/>
    </xf>
    <xf numFmtId="0" fontId="33" fillId="0" borderId="18" xfId="4" applyFont="1" applyBorder="1" applyAlignment="1">
      <alignment horizontal="center" vertical="center"/>
    </xf>
    <xf numFmtId="0" fontId="33" fillId="0" borderId="14" xfId="4" applyFont="1" applyBorder="1" applyAlignment="1">
      <alignment horizontal="center" vertical="center"/>
    </xf>
    <xf numFmtId="0" fontId="33" fillId="0" borderId="22" xfId="4" applyFont="1" applyBorder="1" applyAlignment="1">
      <alignment horizontal="center" vertical="center"/>
    </xf>
    <xf numFmtId="0" fontId="33" fillId="6" borderId="1" xfId="4" applyFont="1" applyFill="1" applyBorder="1" applyAlignment="1">
      <alignment horizontal="center" vertical="center"/>
    </xf>
    <xf numFmtId="0" fontId="33" fillId="6" borderId="2" xfId="4" applyFont="1" applyFill="1" applyBorder="1" applyAlignment="1">
      <alignment horizontal="center" vertical="center"/>
    </xf>
    <xf numFmtId="0" fontId="33" fillId="6" borderId="4" xfId="4" applyFont="1" applyFill="1" applyBorder="1" applyAlignment="1">
      <alignment horizontal="center" vertical="center"/>
    </xf>
    <xf numFmtId="0" fontId="33" fillId="0" borderId="19" xfId="4" applyFont="1" applyBorder="1" applyAlignment="1">
      <alignment horizontal="center" vertical="center" wrapText="1"/>
    </xf>
    <xf numFmtId="0" fontId="33" fillId="0" borderId="20" xfId="4" applyFont="1" applyBorder="1" applyAlignment="1">
      <alignment horizontal="center" vertical="center" wrapText="1"/>
    </xf>
    <xf numFmtId="0" fontId="33" fillId="0" borderId="1" xfId="4" applyFont="1" applyBorder="1" applyAlignment="1">
      <alignment horizontal="center" vertical="center"/>
    </xf>
    <xf numFmtId="0" fontId="33" fillId="0" borderId="5" xfId="4" applyFont="1" applyBorder="1" applyAlignment="1">
      <alignment horizontal="center" vertical="center"/>
    </xf>
    <xf numFmtId="0" fontId="33" fillId="0" borderId="9" xfId="4" applyFont="1" applyBorder="1" applyAlignment="1">
      <alignment horizontal="center" vertical="center"/>
    </xf>
    <xf numFmtId="0" fontId="32" fillId="0" borderId="0" xfId="4" applyFont="1" applyBorder="1" applyAlignment="1">
      <alignment horizontal="center"/>
    </xf>
    <xf numFmtId="0" fontId="25" fillId="0" borderId="0" xfId="4" applyFont="1" applyBorder="1" applyAlignment="1">
      <alignment horizontal="center"/>
    </xf>
    <xf numFmtId="0" fontId="22" fillId="0" borderId="0" xfId="4" applyFont="1" applyBorder="1" applyAlignment="1">
      <alignment horizontal="center"/>
    </xf>
    <xf numFmtId="0" fontId="20" fillId="6" borderId="12" xfId="5" applyFont="1" applyFill="1" applyBorder="1" applyAlignment="1">
      <alignment horizontal="center"/>
    </xf>
    <xf numFmtId="0" fontId="20" fillId="6" borderId="10" xfId="5" applyFont="1" applyFill="1" applyBorder="1" applyAlignment="1">
      <alignment horizontal="center"/>
    </xf>
    <xf numFmtId="0" fontId="20" fillId="6" borderId="9" xfId="5" applyFont="1" applyFill="1" applyBorder="1" applyAlignment="1">
      <alignment horizontal="center"/>
    </xf>
    <xf numFmtId="0" fontId="20" fillId="0" borderId="16" xfId="5" applyFont="1" applyBorder="1" applyAlignment="1">
      <alignment horizontal="center"/>
    </xf>
    <xf numFmtId="0" fontId="36" fillId="0" borderId="4" xfId="4" applyFont="1" applyBorder="1" applyAlignment="1">
      <alignment horizontal="center" vertical="center"/>
    </xf>
    <xf numFmtId="0" fontId="36" fillId="6" borderId="15" xfId="4" applyFont="1" applyFill="1" applyBorder="1" applyAlignment="1">
      <alignment horizontal="center" vertical="center"/>
    </xf>
    <xf numFmtId="0" fontId="36" fillId="6" borderId="13" xfId="4" applyFont="1" applyFill="1" applyBorder="1" applyAlignment="1">
      <alignment horizontal="center" vertical="center"/>
    </xf>
    <xf numFmtId="0" fontId="36" fillId="6" borderId="16" xfId="4" applyFont="1" applyFill="1" applyBorder="1" applyAlignment="1">
      <alignment horizontal="center" vertical="center"/>
    </xf>
    <xf numFmtId="0" fontId="34" fillId="6" borderId="22" xfId="4" applyFont="1" applyFill="1" applyBorder="1" applyAlignment="1">
      <alignment horizontal="center" vertical="center"/>
    </xf>
    <xf numFmtId="0" fontId="34" fillId="6" borderId="23" xfId="4" applyFont="1" applyFill="1" applyBorder="1" applyAlignment="1">
      <alignment horizontal="center" vertical="center"/>
    </xf>
    <xf numFmtId="0" fontId="34" fillId="6" borderId="12" xfId="4" applyFont="1" applyFill="1" applyBorder="1" applyAlignment="1">
      <alignment horizontal="center" vertical="center" wrapText="1"/>
    </xf>
    <xf numFmtId="0" fontId="34" fillId="6" borderId="24" xfId="4" applyFont="1" applyFill="1" applyBorder="1" applyAlignment="1">
      <alignment horizontal="center" vertical="center" wrapText="1"/>
    </xf>
    <xf numFmtId="0" fontId="34" fillId="6" borderId="21" xfId="4" applyFont="1" applyFill="1" applyBorder="1" applyAlignment="1">
      <alignment horizontal="center" vertical="center"/>
    </xf>
    <xf numFmtId="0" fontId="34" fillId="6" borderId="17" xfId="4" applyFont="1" applyFill="1" applyBorder="1" applyAlignment="1">
      <alignment horizontal="center" vertical="center"/>
    </xf>
    <xf numFmtId="0" fontId="34" fillId="6" borderId="8" xfId="4" applyFont="1" applyFill="1" applyBorder="1" applyAlignment="1">
      <alignment horizontal="center" vertical="center" wrapText="1"/>
    </xf>
    <xf numFmtId="0" fontId="34" fillId="6" borderId="25" xfId="4" applyFont="1" applyFill="1" applyBorder="1" applyAlignment="1">
      <alignment horizontal="center" vertical="center" wrapText="1"/>
    </xf>
    <xf numFmtId="0" fontId="20" fillId="6" borderId="8" xfId="6" applyFont="1" applyFill="1" applyBorder="1" applyAlignment="1">
      <alignment horizontal="center"/>
    </xf>
    <xf numFmtId="0" fontId="21" fillId="2" borderId="8" xfId="6" applyFont="1" applyFill="1" applyBorder="1" applyAlignment="1">
      <alignment horizontal="center" vertical="center" wrapText="1"/>
    </xf>
    <xf numFmtId="0" fontId="21" fillId="2" borderId="8" xfId="6" applyFont="1" applyFill="1" applyBorder="1" applyAlignment="1">
      <alignment horizontal="center" vertical="center"/>
    </xf>
    <xf numFmtId="0" fontId="24" fillId="2" borderId="8" xfId="6" applyFont="1" applyFill="1" applyBorder="1" applyAlignment="1">
      <alignment horizontal="center"/>
    </xf>
    <xf numFmtId="0" fontId="21" fillId="2" borderId="12" xfId="6" applyFont="1" applyFill="1" applyBorder="1" applyAlignment="1">
      <alignment horizontal="center" vertical="center" wrapText="1"/>
    </xf>
    <xf numFmtId="0" fontId="33" fillId="0" borderId="26" xfId="4" applyFont="1" applyBorder="1" applyAlignment="1">
      <alignment horizontal="center" vertical="center" wrapText="1"/>
    </xf>
    <xf numFmtId="0" fontId="33" fillId="0" borderId="27" xfId="4" applyFont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/>
    </xf>
    <xf numFmtId="0" fontId="24" fillId="2" borderId="10" xfId="0" applyFont="1" applyFill="1" applyBorder="1" applyAlignment="1">
      <alignment horizontal="left"/>
    </xf>
    <xf numFmtId="0" fontId="24" fillId="2" borderId="10" xfId="0" applyFont="1" applyFill="1" applyBorder="1" applyAlignment="1">
      <alignment horizontal="center"/>
    </xf>
    <xf numFmtId="0" fontId="24" fillId="2" borderId="12" xfId="0" applyFont="1" applyFill="1" applyBorder="1" applyAlignment="1">
      <alignment horizontal="center"/>
    </xf>
    <xf numFmtId="0" fontId="22" fillId="2" borderId="1" xfId="2" applyFont="1" applyFill="1" applyBorder="1" applyAlignment="1">
      <alignment horizontal="center" vertical="center"/>
    </xf>
    <xf numFmtId="0" fontId="22" fillId="2" borderId="2" xfId="2" applyFont="1" applyFill="1" applyBorder="1" applyAlignment="1">
      <alignment horizontal="center" vertical="center"/>
    </xf>
    <xf numFmtId="0" fontId="22" fillId="2" borderId="4" xfId="2" applyFont="1" applyFill="1" applyBorder="1" applyAlignment="1">
      <alignment horizontal="center" vertical="center"/>
    </xf>
    <xf numFmtId="0" fontId="18" fillId="2" borderId="5" xfId="2" applyFont="1" applyFill="1" applyBorder="1" applyAlignment="1">
      <alignment horizontal="center" vertical="center" wrapText="1"/>
    </xf>
    <xf numFmtId="0" fontId="17" fillId="3" borderId="8" xfId="2" applyFont="1" applyFill="1" applyBorder="1" applyAlignment="1">
      <alignment horizontal="center" vertical="center" wrapText="1"/>
    </xf>
    <xf numFmtId="0" fontId="22" fillId="5" borderId="5" xfId="2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/>
    </xf>
    <xf numFmtId="0" fontId="22" fillId="5" borderId="5" xfId="2" applyFont="1" applyFill="1" applyBorder="1" applyAlignment="1">
      <alignment horizontal="center" vertical="center" wrapText="1"/>
    </xf>
    <xf numFmtId="0" fontId="22" fillId="5" borderId="8" xfId="2" applyFont="1" applyFill="1" applyBorder="1" applyAlignment="1">
      <alignment horizontal="center" vertical="center" wrapText="1"/>
    </xf>
    <xf numFmtId="0" fontId="22" fillId="2" borderId="5" xfId="2" applyFont="1" applyFill="1" applyBorder="1" applyAlignment="1">
      <alignment horizontal="center" vertical="center"/>
    </xf>
    <xf numFmtId="0" fontId="22" fillId="2" borderId="8" xfId="2" applyFont="1" applyFill="1" applyBorder="1" applyAlignment="1">
      <alignment horizontal="center" vertical="center"/>
    </xf>
    <xf numFmtId="0" fontId="28" fillId="6" borderId="5" xfId="0" applyFont="1" applyFill="1" applyBorder="1" applyAlignment="1">
      <alignment horizontal="center"/>
    </xf>
    <xf numFmtId="0" fontId="22" fillId="5" borderId="9" xfId="2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left" vertical="center"/>
    </xf>
    <xf numFmtId="0" fontId="21" fillId="2" borderId="10" xfId="0" applyFont="1" applyFill="1" applyBorder="1" applyAlignment="1">
      <alignment horizontal="center" vertical="center"/>
    </xf>
    <xf numFmtId="0" fontId="19" fillId="3" borderId="10" xfId="2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/>
    </xf>
    <xf numFmtId="0" fontId="26" fillId="2" borderId="5" xfId="2" applyFont="1" applyFill="1" applyBorder="1" applyAlignment="1">
      <alignment horizontal="center" vertical="center"/>
    </xf>
    <xf numFmtId="0" fontId="27" fillId="3" borderId="8" xfId="2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/>
    </xf>
    <xf numFmtId="0" fontId="22" fillId="2" borderId="5" xfId="2" applyFont="1" applyFill="1" applyBorder="1" applyAlignment="1">
      <alignment horizontal="center"/>
    </xf>
    <xf numFmtId="0" fontId="22" fillId="2" borderId="8" xfId="2" applyFont="1" applyFill="1" applyBorder="1" applyAlignment="1">
      <alignment horizont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center" vertical="center"/>
    </xf>
    <xf numFmtId="0" fontId="11" fillId="3" borderId="10" xfId="2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/>
    </xf>
    <xf numFmtId="0" fontId="10" fillId="3" borderId="8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/>
    </xf>
    <xf numFmtId="0" fontId="9" fillId="2" borderId="8" xfId="2" applyFont="1" applyFill="1" applyBorder="1" applyAlignment="1">
      <alignment horizontal="center" vertical="center"/>
    </xf>
    <xf numFmtId="0" fontId="8" fillId="3" borderId="9" xfId="2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7" fillId="3" borderId="10" xfId="2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8" fillId="3" borderId="23" xfId="2" applyFont="1" applyFill="1" applyBorder="1" applyAlignment="1">
      <alignment horizontal="center"/>
    </xf>
    <xf numFmtId="0" fontId="4" fillId="3" borderId="10" xfId="2" applyFont="1" applyFill="1" applyBorder="1" applyAlignment="1">
      <alignment horizontal="center" vertical="center" wrapText="1"/>
    </xf>
    <xf numFmtId="0" fontId="11" fillId="3" borderId="10" xfId="2" applyFont="1" applyFill="1" applyBorder="1" applyAlignment="1">
      <alignment horizontal="center" vertical="center"/>
    </xf>
    <xf numFmtId="0" fontId="11" fillId="3" borderId="11" xfId="2" applyFont="1" applyFill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3" xfId="2"/>
    <cellStyle name="Обычный 3 2" xfId="4"/>
    <cellStyle name="Обычный 4" xfId="3"/>
    <cellStyle name="Обычный 5" xfId="5"/>
    <cellStyle name="Обычный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54428</xdr:colOff>
      <xdr:row>1</xdr:row>
      <xdr:rowOff>38100</xdr:rowOff>
    </xdr:from>
    <xdr:ext cx="942075" cy="967911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" y="242207"/>
          <a:ext cx="942075" cy="967911"/>
        </a:xfrm>
        <a:prstGeom prst="rect">
          <a:avLst/>
        </a:prstGeom>
      </xdr:spPr>
    </xdr:pic>
    <xdr:clientData/>
  </xdr:oneCellAnchor>
  <xdr:oneCellAnchor>
    <xdr:from>
      <xdr:col>1</xdr:col>
      <xdr:colOff>880061</xdr:colOff>
      <xdr:row>1</xdr:row>
      <xdr:rowOff>19049</xdr:rowOff>
    </xdr:from>
    <xdr:ext cx="1015088" cy="977436"/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382" y="223156"/>
          <a:ext cx="1015088" cy="977436"/>
        </a:xfrm>
        <a:prstGeom prst="rect">
          <a:avLst/>
        </a:prstGeom>
      </xdr:spPr>
    </xdr:pic>
    <xdr:clientData/>
  </xdr:oneCellAnchor>
  <xdr:oneCellAnchor>
    <xdr:from>
      <xdr:col>13</xdr:col>
      <xdr:colOff>143532</xdr:colOff>
      <xdr:row>1</xdr:row>
      <xdr:rowOff>9524</xdr:rowOff>
    </xdr:from>
    <xdr:ext cx="845906" cy="980804"/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0853" y="213631"/>
          <a:ext cx="845906" cy="980804"/>
        </a:xfrm>
        <a:prstGeom prst="rect">
          <a:avLst/>
        </a:prstGeom>
      </xdr:spPr>
    </xdr:pic>
    <xdr:clientData/>
  </xdr:oneCellAnchor>
  <xdr:oneCellAnchor>
    <xdr:from>
      <xdr:col>14</xdr:col>
      <xdr:colOff>659762</xdr:colOff>
      <xdr:row>1</xdr:row>
      <xdr:rowOff>0</xdr:rowOff>
    </xdr:from>
    <xdr:ext cx="973048" cy="985510"/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09405" y="204107"/>
          <a:ext cx="973048" cy="98551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85480</xdr:colOff>
      <xdr:row>1</xdr:row>
      <xdr:rowOff>38100</xdr:rowOff>
    </xdr:from>
    <xdr:ext cx="942075" cy="967911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80" y="233485"/>
          <a:ext cx="942075" cy="967911"/>
        </a:xfrm>
        <a:prstGeom prst="rect">
          <a:avLst/>
        </a:prstGeom>
      </xdr:spPr>
    </xdr:pic>
    <xdr:clientData/>
  </xdr:oneCellAnchor>
  <xdr:oneCellAnchor>
    <xdr:from>
      <xdr:col>1</xdr:col>
      <xdr:colOff>861569</xdr:colOff>
      <xdr:row>1</xdr:row>
      <xdr:rowOff>19049</xdr:rowOff>
    </xdr:from>
    <xdr:ext cx="1015088" cy="977436"/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434" y="214434"/>
          <a:ext cx="1015088" cy="977436"/>
        </a:xfrm>
        <a:prstGeom prst="rect">
          <a:avLst/>
        </a:prstGeom>
      </xdr:spPr>
    </xdr:pic>
    <xdr:clientData/>
  </xdr:oneCellAnchor>
  <xdr:oneCellAnchor>
    <xdr:from>
      <xdr:col>16</xdr:col>
      <xdr:colOff>481616</xdr:colOff>
      <xdr:row>1</xdr:row>
      <xdr:rowOff>9524</xdr:rowOff>
    </xdr:from>
    <xdr:ext cx="845906" cy="980804"/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1616" y="204909"/>
          <a:ext cx="845906" cy="980804"/>
        </a:xfrm>
        <a:prstGeom prst="rect">
          <a:avLst/>
        </a:prstGeom>
      </xdr:spPr>
    </xdr:pic>
    <xdr:clientData/>
  </xdr:oneCellAnchor>
  <xdr:oneCellAnchor>
    <xdr:from>
      <xdr:col>18</xdr:col>
      <xdr:colOff>413437</xdr:colOff>
      <xdr:row>1</xdr:row>
      <xdr:rowOff>0</xdr:rowOff>
    </xdr:from>
    <xdr:ext cx="973048" cy="985510"/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10168" y="195385"/>
          <a:ext cx="973048" cy="98551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78441</xdr:colOff>
      <xdr:row>1</xdr:row>
      <xdr:rowOff>38100</xdr:rowOff>
    </xdr:from>
    <xdr:ext cx="942075" cy="967911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41" y="239806"/>
          <a:ext cx="942075" cy="967911"/>
        </a:xfrm>
        <a:prstGeom prst="rect">
          <a:avLst/>
        </a:prstGeom>
      </xdr:spPr>
    </xdr:pic>
    <xdr:clientData/>
  </xdr:oneCellAnchor>
  <xdr:oneCellAnchor>
    <xdr:from>
      <xdr:col>1</xdr:col>
      <xdr:colOff>922483</xdr:colOff>
      <xdr:row>1</xdr:row>
      <xdr:rowOff>19049</xdr:rowOff>
    </xdr:from>
    <xdr:ext cx="1015088" cy="977436"/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395" y="220755"/>
          <a:ext cx="1015088" cy="977436"/>
        </a:xfrm>
        <a:prstGeom prst="rect">
          <a:avLst/>
        </a:prstGeom>
      </xdr:spPr>
    </xdr:pic>
    <xdr:clientData/>
  </xdr:oneCellAnchor>
  <xdr:oneCellAnchor>
    <xdr:from>
      <xdr:col>14</xdr:col>
      <xdr:colOff>309219</xdr:colOff>
      <xdr:row>1</xdr:row>
      <xdr:rowOff>9524</xdr:rowOff>
    </xdr:from>
    <xdr:ext cx="845906" cy="980804"/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96219" y="211230"/>
          <a:ext cx="845906" cy="980804"/>
        </a:xfrm>
        <a:prstGeom prst="rect">
          <a:avLst/>
        </a:prstGeom>
      </xdr:spPr>
    </xdr:pic>
    <xdr:clientData/>
  </xdr:oneCellAnchor>
  <xdr:oneCellAnchor>
    <xdr:from>
      <xdr:col>15</xdr:col>
      <xdr:colOff>832653</xdr:colOff>
      <xdr:row>1</xdr:row>
      <xdr:rowOff>0</xdr:rowOff>
    </xdr:from>
    <xdr:ext cx="973048" cy="985510"/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4771" y="201706"/>
          <a:ext cx="973048" cy="98551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84667</xdr:colOff>
      <xdr:row>1</xdr:row>
      <xdr:rowOff>38100</xdr:rowOff>
    </xdr:from>
    <xdr:ext cx="942075" cy="967911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67" y="239183"/>
          <a:ext cx="942075" cy="967911"/>
        </a:xfrm>
        <a:prstGeom prst="rect">
          <a:avLst/>
        </a:prstGeom>
      </xdr:spPr>
    </xdr:pic>
    <xdr:clientData/>
  </xdr:oneCellAnchor>
  <xdr:oneCellAnchor>
    <xdr:from>
      <xdr:col>1</xdr:col>
      <xdr:colOff>940538</xdr:colOff>
      <xdr:row>1</xdr:row>
      <xdr:rowOff>19049</xdr:rowOff>
    </xdr:from>
    <xdr:ext cx="1015088" cy="977436"/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1621" y="220132"/>
          <a:ext cx="1015088" cy="977436"/>
        </a:xfrm>
        <a:prstGeom prst="rect">
          <a:avLst/>
        </a:prstGeom>
      </xdr:spPr>
    </xdr:pic>
    <xdr:clientData/>
  </xdr:oneCellAnchor>
  <xdr:oneCellAnchor>
    <xdr:from>
      <xdr:col>16</xdr:col>
      <xdr:colOff>383926</xdr:colOff>
      <xdr:row>1</xdr:row>
      <xdr:rowOff>9524</xdr:rowOff>
    </xdr:from>
    <xdr:ext cx="845906" cy="980804"/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009" y="210607"/>
          <a:ext cx="845906" cy="980804"/>
        </a:xfrm>
        <a:prstGeom prst="rect">
          <a:avLst/>
        </a:prstGeom>
      </xdr:spPr>
    </xdr:pic>
    <xdr:clientData/>
  </xdr:oneCellAnchor>
  <xdr:oneCellAnchor>
    <xdr:from>
      <xdr:col>17</xdr:col>
      <xdr:colOff>983311</xdr:colOff>
      <xdr:row>1</xdr:row>
      <xdr:rowOff>0</xdr:rowOff>
    </xdr:from>
    <xdr:ext cx="973048" cy="985510"/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1561" y="201083"/>
          <a:ext cx="973048" cy="98551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</xdr:row>
      <xdr:rowOff>38101</xdr:rowOff>
    </xdr:from>
    <xdr:ext cx="942075" cy="967911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40507"/>
          <a:ext cx="942075" cy="967911"/>
        </a:xfrm>
        <a:prstGeom prst="rect">
          <a:avLst/>
        </a:prstGeom>
      </xdr:spPr>
    </xdr:pic>
    <xdr:clientData/>
  </xdr:oneCellAnchor>
  <xdr:oneCellAnchor>
    <xdr:from>
      <xdr:col>1</xdr:col>
      <xdr:colOff>830735</xdr:colOff>
      <xdr:row>1</xdr:row>
      <xdr:rowOff>19050</xdr:rowOff>
    </xdr:from>
    <xdr:ext cx="1015088" cy="977436"/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579" y="221456"/>
          <a:ext cx="1015088" cy="977436"/>
        </a:xfrm>
        <a:prstGeom prst="rect">
          <a:avLst/>
        </a:prstGeom>
      </xdr:spPr>
    </xdr:pic>
    <xdr:clientData/>
  </xdr:oneCellAnchor>
  <xdr:oneCellAnchor>
    <xdr:from>
      <xdr:col>11</xdr:col>
      <xdr:colOff>463301</xdr:colOff>
      <xdr:row>1</xdr:row>
      <xdr:rowOff>9525</xdr:rowOff>
    </xdr:from>
    <xdr:ext cx="845906" cy="980804"/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5707" y="211931"/>
          <a:ext cx="845906" cy="980804"/>
        </a:xfrm>
        <a:prstGeom prst="rect">
          <a:avLst/>
        </a:prstGeom>
      </xdr:spPr>
    </xdr:pic>
    <xdr:clientData/>
  </xdr:oneCellAnchor>
  <xdr:oneCellAnchor>
    <xdr:from>
      <xdr:col>13</xdr:col>
      <xdr:colOff>258353</xdr:colOff>
      <xdr:row>1</xdr:row>
      <xdr:rowOff>1</xdr:rowOff>
    </xdr:from>
    <xdr:ext cx="973048" cy="985510"/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4259" y="202407"/>
          <a:ext cx="973048" cy="98551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84666</xdr:colOff>
      <xdr:row>1</xdr:row>
      <xdr:rowOff>27516</xdr:rowOff>
    </xdr:from>
    <xdr:ext cx="942075" cy="967911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66" y="228599"/>
          <a:ext cx="942075" cy="967911"/>
        </a:xfrm>
        <a:prstGeom prst="rect">
          <a:avLst/>
        </a:prstGeom>
      </xdr:spPr>
    </xdr:pic>
    <xdr:clientData/>
  </xdr:oneCellAnchor>
  <xdr:oneCellAnchor>
    <xdr:from>
      <xdr:col>1</xdr:col>
      <xdr:colOff>750037</xdr:colOff>
      <xdr:row>1</xdr:row>
      <xdr:rowOff>8465</xdr:rowOff>
    </xdr:from>
    <xdr:ext cx="1015088" cy="977436"/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1620" y="209548"/>
          <a:ext cx="1015088" cy="977436"/>
        </a:xfrm>
        <a:prstGeom prst="rect">
          <a:avLst/>
        </a:prstGeom>
      </xdr:spPr>
    </xdr:pic>
    <xdr:clientData/>
  </xdr:oneCellAnchor>
  <xdr:oneCellAnchor>
    <xdr:from>
      <xdr:col>13</xdr:col>
      <xdr:colOff>500341</xdr:colOff>
      <xdr:row>0</xdr:row>
      <xdr:rowOff>200023</xdr:rowOff>
    </xdr:from>
    <xdr:ext cx="845906" cy="980804"/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8424" y="200023"/>
          <a:ext cx="845906" cy="980804"/>
        </a:xfrm>
        <a:prstGeom prst="rect">
          <a:avLst/>
        </a:prstGeom>
      </xdr:spPr>
    </xdr:pic>
    <xdr:clientData/>
  </xdr:oneCellAnchor>
  <xdr:oneCellAnchor>
    <xdr:from>
      <xdr:col>15</xdr:col>
      <xdr:colOff>432976</xdr:colOff>
      <xdr:row>0</xdr:row>
      <xdr:rowOff>190499</xdr:rowOff>
    </xdr:from>
    <xdr:ext cx="973048" cy="985510"/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6976" y="190499"/>
          <a:ext cx="973048" cy="98551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44824</xdr:colOff>
      <xdr:row>1</xdr:row>
      <xdr:rowOff>38100</xdr:rowOff>
    </xdr:from>
    <xdr:ext cx="942075" cy="967911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4" y="239806"/>
          <a:ext cx="942075" cy="967911"/>
        </a:xfrm>
        <a:prstGeom prst="rect">
          <a:avLst/>
        </a:prstGeom>
      </xdr:spPr>
    </xdr:pic>
    <xdr:clientData/>
  </xdr:oneCellAnchor>
  <xdr:oneCellAnchor>
    <xdr:from>
      <xdr:col>1</xdr:col>
      <xdr:colOff>788013</xdr:colOff>
      <xdr:row>1</xdr:row>
      <xdr:rowOff>19049</xdr:rowOff>
    </xdr:from>
    <xdr:ext cx="1015088" cy="977436"/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1778" y="220755"/>
          <a:ext cx="1015088" cy="977436"/>
        </a:xfrm>
        <a:prstGeom prst="rect">
          <a:avLst/>
        </a:prstGeom>
      </xdr:spPr>
    </xdr:pic>
    <xdr:clientData/>
  </xdr:oneCellAnchor>
  <xdr:oneCellAnchor>
    <xdr:from>
      <xdr:col>13</xdr:col>
      <xdr:colOff>96308</xdr:colOff>
      <xdr:row>1</xdr:row>
      <xdr:rowOff>9524</xdr:rowOff>
    </xdr:from>
    <xdr:ext cx="845906" cy="980804"/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1867" y="211230"/>
          <a:ext cx="845906" cy="980804"/>
        </a:xfrm>
        <a:prstGeom prst="rect">
          <a:avLst/>
        </a:prstGeom>
      </xdr:spPr>
    </xdr:pic>
    <xdr:clientData/>
  </xdr:oneCellAnchor>
  <xdr:oneCellAnchor>
    <xdr:from>
      <xdr:col>15</xdr:col>
      <xdr:colOff>149095</xdr:colOff>
      <xdr:row>1</xdr:row>
      <xdr:rowOff>0</xdr:rowOff>
    </xdr:from>
    <xdr:ext cx="973048" cy="985510"/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0419" y="201706"/>
          <a:ext cx="973048" cy="985510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90541</xdr:colOff>
      <xdr:row>1</xdr:row>
      <xdr:rowOff>57150</xdr:rowOff>
    </xdr:from>
    <xdr:ext cx="942075" cy="967911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541" y="260493"/>
          <a:ext cx="942075" cy="967911"/>
        </a:xfrm>
        <a:prstGeom prst="rect">
          <a:avLst/>
        </a:prstGeom>
      </xdr:spPr>
    </xdr:pic>
    <xdr:clientData/>
  </xdr:oneCellAnchor>
  <xdr:oneCellAnchor>
    <xdr:from>
      <xdr:col>1</xdr:col>
      <xdr:colOff>890641</xdr:colOff>
      <xdr:row>1</xdr:row>
      <xdr:rowOff>38099</xdr:rowOff>
    </xdr:from>
    <xdr:ext cx="1015088" cy="977436"/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7495" y="241442"/>
          <a:ext cx="1015088" cy="977436"/>
        </a:xfrm>
        <a:prstGeom prst="rect">
          <a:avLst/>
        </a:prstGeom>
      </xdr:spPr>
    </xdr:pic>
    <xdr:clientData/>
  </xdr:oneCellAnchor>
  <xdr:oneCellAnchor>
    <xdr:from>
      <xdr:col>23</xdr:col>
      <xdr:colOff>567219</xdr:colOff>
      <xdr:row>1</xdr:row>
      <xdr:rowOff>28574</xdr:rowOff>
    </xdr:from>
    <xdr:ext cx="845906" cy="980804"/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6966" y="231917"/>
          <a:ext cx="845906" cy="980804"/>
        </a:xfrm>
        <a:prstGeom prst="rect">
          <a:avLst/>
        </a:prstGeom>
      </xdr:spPr>
    </xdr:pic>
    <xdr:clientData/>
  </xdr:oneCellAnchor>
  <xdr:oneCellAnchor>
    <xdr:from>
      <xdr:col>25</xdr:col>
      <xdr:colOff>283074</xdr:colOff>
      <xdr:row>1</xdr:row>
      <xdr:rowOff>19050</xdr:rowOff>
    </xdr:from>
    <xdr:ext cx="973048" cy="985510"/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45518" y="222393"/>
          <a:ext cx="973048" cy="98551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zoomScale="70" zoomScaleNormal="70" workbookViewId="0">
      <selection activeCell="A35" sqref="A35:O35"/>
    </sheetView>
  </sheetViews>
  <sheetFormatPr defaultRowHeight="15" x14ac:dyDescent="0.25"/>
  <cols>
    <col min="1" max="1" width="3.42578125" bestFit="1" customWidth="1"/>
    <col min="2" max="2" width="22.140625" bestFit="1" customWidth="1"/>
    <col min="3" max="3" width="8.7109375" customWidth="1"/>
    <col min="4" max="4" width="6.85546875" customWidth="1"/>
    <col min="5" max="5" width="6.42578125" customWidth="1"/>
    <col min="6" max="6" width="14.28515625" customWidth="1"/>
    <col min="7" max="7" width="10.42578125" bestFit="1" customWidth="1"/>
    <col min="8" max="8" width="19.7109375" bestFit="1" customWidth="1"/>
    <col min="9" max="9" width="12.5703125" customWidth="1"/>
    <col min="10" max="10" width="12.7109375" customWidth="1"/>
    <col min="11" max="11" width="12" customWidth="1"/>
    <col min="12" max="12" width="13" customWidth="1"/>
    <col min="14" max="14" width="9.140625" style="1"/>
    <col min="15" max="15" width="24.28515625" customWidth="1"/>
  </cols>
  <sheetData>
    <row r="1" spans="1:16" ht="15.75" x14ac:dyDescent="0.25">
      <c r="A1" s="107" t="s">
        <v>0</v>
      </c>
      <c r="B1" s="107"/>
      <c r="C1" s="2"/>
      <c r="D1" s="2"/>
      <c r="E1" s="2"/>
      <c r="F1" s="2"/>
      <c r="G1" s="2"/>
      <c r="H1" s="2"/>
      <c r="L1" s="3"/>
      <c r="M1" s="3"/>
      <c r="N1" s="3"/>
      <c r="O1" s="3" t="s">
        <v>1</v>
      </c>
    </row>
    <row r="2" spans="1:16" ht="20.25" x14ac:dyDescent="0.3">
      <c r="A2" s="108" t="s">
        <v>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6" ht="20.25" x14ac:dyDescent="0.3">
      <c r="A3" s="108" t="s">
        <v>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16" ht="20.25" x14ac:dyDescent="0.25">
      <c r="A4" s="109" t="s">
        <v>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spans="1:16" ht="15.75" x14ac:dyDescent="0.25">
      <c r="A5" s="4"/>
      <c r="B5" s="5"/>
      <c r="C5" s="5"/>
      <c r="D5" s="5"/>
      <c r="E5" s="5"/>
      <c r="F5" s="5"/>
      <c r="G5" s="5"/>
      <c r="H5" s="5"/>
    </row>
    <row r="6" spans="1:16" ht="15.75" x14ac:dyDescent="0.25">
      <c r="A6" s="110" t="s">
        <v>5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16" ht="15.75" x14ac:dyDescent="0.25">
      <c r="A7" s="112" t="s">
        <v>77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</row>
    <row r="8" spans="1:16" ht="20.25" x14ac:dyDescent="0.3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6" s="26" customFormat="1" x14ac:dyDescent="0.25">
      <c r="A9" s="113" t="s">
        <v>7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</row>
    <row r="10" spans="1:16" s="1" customFormat="1" ht="30" x14ac:dyDescent="0.25">
      <c r="A10" s="76" t="s">
        <v>8</v>
      </c>
      <c r="B10" s="67" t="s">
        <v>9</v>
      </c>
      <c r="C10" s="67" t="s">
        <v>10</v>
      </c>
      <c r="D10" s="67" t="s">
        <v>11</v>
      </c>
      <c r="E10" s="67" t="s">
        <v>14</v>
      </c>
      <c r="F10" s="67" t="s">
        <v>78</v>
      </c>
      <c r="G10" s="67" t="s">
        <v>79</v>
      </c>
      <c r="H10" s="67" t="s">
        <v>15</v>
      </c>
      <c r="I10" s="67" t="s">
        <v>80</v>
      </c>
      <c r="J10" s="67" t="s">
        <v>16</v>
      </c>
      <c r="K10" s="67" t="s">
        <v>25</v>
      </c>
      <c r="L10" s="67" t="s">
        <v>81</v>
      </c>
      <c r="M10" s="67" t="s">
        <v>23</v>
      </c>
      <c r="N10" s="67" t="s">
        <v>11</v>
      </c>
      <c r="O10" s="67" t="s">
        <v>24</v>
      </c>
      <c r="P10" s="26" t="e">
        <f>#REF!+#REF!</f>
        <v>#REF!</v>
      </c>
    </row>
    <row r="11" spans="1:16" s="1" customFormat="1" x14ac:dyDescent="0.25">
      <c r="A11" s="77">
        <v>1</v>
      </c>
      <c r="B11" s="71" t="s">
        <v>64</v>
      </c>
      <c r="C11" s="71">
        <v>1992</v>
      </c>
      <c r="D11" s="71" t="s">
        <v>65</v>
      </c>
      <c r="E11" s="71">
        <v>32</v>
      </c>
      <c r="F11" s="71" t="s">
        <v>182</v>
      </c>
      <c r="G11" s="71">
        <v>250</v>
      </c>
      <c r="H11" s="71" t="s">
        <v>67</v>
      </c>
      <c r="I11" s="71"/>
      <c r="J11" s="71"/>
      <c r="K11" s="74">
        <v>0.4465277777777778</v>
      </c>
      <c r="L11" s="71">
        <v>1</v>
      </c>
      <c r="M11" s="71">
        <v>30</v>
      </c>
      <c r="N11" s="71" t="s">
        <v>35</v>
      </c>
      <c r="O11" s="71" t="s">
        <v>68</v>
      </c>
    </row>
    <row r="12" spans="1:16" x14ac:dyDescent="0.25">
      <c r="A12" s="77">
        <v>2</v>
      </c>
      <c r="B12" s="71" t="s">
        <v>36</v>
      </c>
      <c r="C12" s="71">
        <v>1992</v>
      </c>
      <c r="D12" s="71">
        <v>1</v>
      </c>
      <c r="E12" s="71">
        <v>24</v>
      </c>
      <c r="F12" s="71" t="s">
        <v>182</v>
      </c>
      <c r="G12" s="71">
        <v>500</v>
      </c>
      <c r="H12" s="71" t="s">
        <v>150</v>
      </c>
      <c r="I12" s="71"/>
      <c r="J12" s="71"/>
      <c r="K12" s="75">
        <v>1.2902777777777776</v>
      </c>
      <c r="L12" s="71">
        <v>1</v>
      </c>
      <c r="M12" s="71">
        <v>30</v>
      </c>
      <c r="N12" s="71" t="s">
        <v>31</v>
      </c>
      <c r="O12" s="48" t="s">
        <v>151</v>
      </c>
    </row>
    <row r="13" spans="1:16" x14ac:dyDescent="0.25">
      <c r="A13" s="77">
        <v>3</v>
      </c>
      <c r="B13" s="71" t="s">
        <v>134</v>
      </c>
      <c r="C13" s="71">
        <v>1985</v>
      </c>
      <c r="D13" s="71">
        <v>1</v>
      </c>
      <c r="E13" s="71">
        <v>16</v>
      </c>
      <c r="F13" s="71" t="s">
        <v>181</v>
      </c>
      <c r="G13" s="71">
        <v>500</v>
      </c>
      <c r="H13" s="71" t="s">
        <v>135</v>
      </c>
      <c r="I13" s="71"/>
      <c r="J13" s="71"/>
      <c r="K13" s="75">
        <v>1.1986111111111111</v>
      </c>
      <c r="L13" s="71">
        <v>1</v>
      </c>
      <c r="M13" s="71">
        <v>30</v>
      </c>
      <c r="N13" s="71">
        <v>1</v>
      </c>
      <c r="O13" s="48" t="s">
        <v>136</v>
      </c>
    </row>
    <row r="14" spans="1:16" s="1" customFormat="1" x14ac:dyDescent="0.25">
      <c r="A14" s="47">
        <v>4</v>
      </c>
      <c r="B14" s="71" t="s">
        <v>99</v>
      </c>
      <c r="C14" s="71">
        <v>1987</v>
      </c>
      <c r="D14" s="71" t="s">
        <v>37</v>
      </c>
      <c r="E14" s="71">
        <v>20</v>
      </c>
      <c r="F14" s="39" t="s">
        <v>184</v>
      </c>
      <c r="G14" s="71">
        <v>500</v>
      </c>
      <c r="H14" s="71" t="s">
        <v>88</v>
      </c>
      <c r="I14" s="71"/>
      <c r="J14" s="73" t="s">
        <v>179</v>
      </c>
      <c r="K14" s="71"/>
      <c r="L14" s="39">
        <v>1</v>
      </c>
      <c r="M14" s="71">
        <v>30</v>
      </c>
      <c r="N14" s="71">
        <v>3</v>
      </c>
      <c r="O14" s="48" t="s">
        <v>100</v>
      </c>
    </row>
    <row r="15" spans="1:16" s="1" customFormat="1" x14ac:dyDescent="0.25">
      <c r="A15" s="111" t="s">
        <v>40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16" s="1" customFormat="1" ht="30" x14ac:dyDescent="0.25">
      <c r="A16" s="76" t="s">
        <v>8</v>
      </c>
      <c r="B16" s="67" t="s">
        <v>9</v>
      </c>
      <c r="C16" s="67" t="s">
        <v>10</v>
      </c>
      <c r="D16" s="67" t="s">
        <v>11</v>
      </c>
      <c r="E16" s="67" t="s">
        <v>14</v>
      </c>
      <c r="F16" s="67" t="s">
        <v>78</v>
      </c>
      <c r="G16" s="67" t="s">
        <v>79</v>
      </c>
      <c r="H16" s="67" t="s">
        <v>15</v>
      </c>
      <c r="I16" s="67" t="s">
        <v>80</v>
      </c>
      <c r="J16" s="67" t="s">
        <v>16</v>
      </c>
      <c r="K16" s="67" t="s">
        <v>25</v>
      </c>
      <c r="L16" s="67" t="s">
        <v>81</v>
      </c>
      <c r="M16" s="67" t="s">
        <v>23</v>
      </c>
      <c r="N16" s="67" t="s">
        <v>11</v>
      </c>
      <c r="O16" s="67" t="s">
        <v>24</v>
      </c>
      <c r="P16" s="26" t="e">
        <f>#REF!+#REF!</f>
        <v>#REF!</v>
      </c>
    </row>
    <row r="17" spans="1:16" x14ac:dyDescent="0.25">
      <c r="A17" s="47">
        <v>1</v>
      </c>
      <c r="B17" s="71" t="s">
        <v>98</v>
      </c>
      <c r="C17" s="71">
        <v>1975</v>
      </c>
      <c r="D17" s="71" t="s">
        <v>37</v>
      </c>
      <c r="E17" s="71">
        <v>12</v>
      </c>
      <c r="F17" s="39" t="s">
        <v>184</v>
      </c>
      <c r="G17" s="71">
        <v>500</v>
      </c>
      <c r="H17" s="71" t="s">
        <v>88</v>
      </c>
      <c r="I17" s="75">
        <v>1.6993055555555554</v>
      </c>
      <c r="J17" s="73"/>
      <c r="K17" s="71"/>
      <c r="L17" s="39">
        <v>1</v>
      </c>
      <c r="M17" s="71">
        <v>30</v>
      </c>
      <c r="N17" s="71"/>
      <c r="O17" s="48" t="s">
        <v>92</v>
      </c>
    </row>
    <row r="18" spans="1:16" s="26" customFormat="1" x14ac:dyDescent="0.25">
      <c r="A18" s="113" t="s">
        <v>172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</row>
    <row r="19" spans="1:16" ht="30" x14ac:dyDescent="0.25">
      <c r="A19" s="76" t="s">
        <v>8</v>
      </c>
      <c r="B19" s="67" t="s">
        <v>9</v>
      </c>
      <c r="C19" s="67" t="s">
        <v>10</v>
      </c>
      <c r="D19" s="67" t="s">
        <v>11</v>
      </c>
      <c r="E19" s="67" t="s">
        <v>14</v>
      </c>
      <c r="F19" s="67" t="s">
        <v>78</v>
      </c>
      <c r="G19" s="67" t="s">
        <v>79</v>
      </c>
      <c r="H19" s="67" t="s">
        <v>15</v>
      </c>
      <c r="I19" s="67" t="s">
        <v>80</v>
      </c>
      <c r="J19" s="67" t="s">
        <v>16</v>
      </c>
      <c r="K19" s="67" t="s">
        <v>25</v>
      </c>
      <c r="L19" s="67" t="s">
        <v>81</v>
      </c>
      <c r="M19" s="67" t="s">
        <v>23</v>
      </c>
      <c r="N19" s="67" t="s">
        <v>11</v>
      </c>
      <c r="O19" s="67" t="s">
        <v>24</v>
      </c>
      <c r="P19" s="26" t="e">
        <f>#REF!+#REF!</f>
        <v>#REF!</v>
      </c>
    </row>
    <row r="20" spans="1:16" x14ac:dyDescent="0.25">
      <c r="A20" s="77">
        <v>1</v>
      </c>
      <c r="B20" s="71" t="s">
        <v>123</v>
      </c>
      <c r="C20" s="71">
        <v>2014</v>
      </c>
      <c r="D20" s="71">
        <v>2</v>
      </c>
      <c r="E20" s="71">
        <v>4</v>
      </c>
      <c r="F20" s="71" t="s">
        <v>181</v>
      </c>
      <c r="G20" s="71">
        <v>1000</v>
      </c>
      <c r="H20" s="71" t="s">
        <v>113</v>
      </c>
      <c r="I20" s="71"/>
      <c r="J20" s="71"/>
      <c r="K20" s="75">
        <v>1.9368055555555557</v>
      </c>
      <c r="L20" s="71">
        <v>1</v>
      </c>
      <c r="M20" s="71">
        <v>30</v>
      </c>
      <c r="N20" s="71"/>
      <c r="O20" s="48" t="s">
        <v>114</v>
      </c>
    </row>
    <row r="21" spans="1:16" x14ac:dyDescent="0.25">
      <c r="A21" s="47">
        <v>2</v>
      </c>
      <c r="B21" s="71" t="s">
        <v>121</v>
      </c>
      <c r="C21" s="71">
        <v>2012</v>
      </c>
      <c r="D21" s="71">
        <v>2</v>
      </c>
      <c r="E21" s="71">
        <v>6</v>
      </c>
      <c r="F21" s="39" t="s">
        <v>182</v>
      </c>
      <c r="G21" s="71">
        <v>500</v>
      </c>
      <c r="H21" s="71" t="s">
        <v>113</v>
      </c>
      <c r="I21" s="71"/>
      <c r="J21" s="73"/>
      <c r="K21" s="74">
        <v>0.94791666666666663</v>
      </c>
      <c r="L21" s="39">
        <v>1</v>
      </c>
      <c r="M21" s="71">
        <v>30</v>
      </c>
      <c r="N21" s="71"/>
      <c r="O21" s="48" t="s">
        <v>114</v>
      </c>
    </row>
    <row r="22" spans="1:16" s="26" customFormat="1" x14ac:dyDescent="0.25">
      <c r="A22" s="113" t="s">
        <v>175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</row>
    <row r="23" spans="1:16" s="1" customFormat="1" ht="30" x14ac:dyDescent="0.25">
      <c r="A23" s="76" t="s">
        <v>8</v>
      </c>
      <c r="B23" s="67" t="s">
        <v>9</v>
      </c>
      <c r="C23" s="67" t="s">
        <v>10</v>
      </c>
      <c r="D23" s="67" t="s">
        <v>11</v>
      </c>
      <c r="E23" s="67" t="s">
        <v>14</v>
      </c>
      <c r="F23" s="67" t="s">
        <v>78</v>
      </c>
      <c r="G23" s="67" t="s">
        <v>79</v>
      </c>
      <c r="H23" s="67" t="s">
        <v>15</v>
      </c>
      <c r="I23" s="67" t="s">
        <v>80</v>
      </c>
      <c r="J23" s="67" t="s">
        <v>16</v>
      </c>
      <c r="K23" s="67" t="s">
        <v>25</v>
      </c>
      <c r="L23" s="67" t="s">
        <v>81</v>
      </c>
      <c r="M23" s="67" t="s">
        <v>23</v>
      </c>
      <c r="N23" s="67" t="s">
        <v>11</v>
      </c>
      <c r="O23" s="67" t="s">
        <v>24</v>
      </c>
      <c r="P23" s="26" t="e">
        <f>#REF!+#REF!</f>
        <v>#REF!</v>
      </c>
    </row>
    <row r="24" spans="1:16" x14ac:dyDescent="0.25">
      <c r="A24" s="47">
        <v>1</v>
      </c>
      <c r="B24" s="71" t="s">
        <v>122</v>
      </c>
      <c r="C24" s="71">
        <v>2009</v>
      </c>
      <c r="D24" s="71">
        <v>2</v>
      </c>
      <c r="E24" s="71">
        <v>10</v>
      </c>
      <c r="F24" s="39" t="s">
        <v>182</v>
      </c>
      <c r="G24" s="71">
        <v>1000</v>
      </c>
      <c r="H24" s="71" t="s">
        <v>113</v>
      </c>
      <c r="I24" s="71"/>
      <c r="J24" s="72">
        <v>3.0625</v>
      </c>
      <c r="K24" s="71"/>
      <c r="L24" s="39">
        <v>1</v>
      </c>
      <c r="M24" s="71">
        <v>30</v>
      </c>
      <c r="N24" s="71"/>
      <c r="O24" s="48" t="s">
        <v>114</v>
      </c>
    </row>
    <row r="25" spans="1:16" x14ac:dyDescent="0.25">
      <c r="A25" s="77">
        <v>2</v>
      </c>
      <c r="B25" s="71" t="s">
        <v>126</v>
      </c>
      <c r="C25" s="71">
        <v>2008</v>
      </c>
      <c r="D25" s="71">
        <v>2</v>
      </c>
      <c r="E25" s="71">
        <v>12</v>
      </c>
      <c r="F25" s="71" t="s">
        <v>183</v>
      </c>
      <c r="G25" s="71">
        <v>1000</v>
      </c>
      <c r="H25" s="71" t="s">
        <v>113</v>
      </c>
      <c r="I25" s="71"/>
      <c r="J25" s="75">
        <v>3.1006944444444446</v>
      </c>
      <c r="K25" s="71"/>
      <c r="L25" s="71">
        <v>1</v>
      </c>
      <c r="M25" s="71">
        <v>30</v>
      </c>
      <c r="N25" s="71"/>
      <c r="O25" s="48" t="s">
        <v>114</v>
      </c>
    </row>
    <row r="26" spans="1:16" x14ac:dyDescent="0.25">
      <c r="A26" s="77">
        <v>3</v>
      </c>
      <c r="B26" s="71" t="s">
        <v>128</v>
      </c>
      <c r="C26" s="71">
        <v>2009</v>
      </c>
      <c r="D26" s="71" t="s">
        <v>112</v>
      </c>
      <c r="E26" s="71">
        <v>14</v>
      </c>
      <c r="F26" s="71" t="s">
        <v>183</v>
      </c>
      <c r="G26" s="71">
        <v>1000</v>
      </c>
      <c r="H26" s="71" t="s">
        <v>113</v>
      </c>
      <c r="I26" s="71"/>
      <c r="J26" s="75">
        <v>2.8743055555555554</v>
      </c>
      <c r="K26" s="71"/>
      <c r="L26" s="71">
        <v>1</v>
      </c>
      <c r="M26" s="71">
        <v>30</v>
      </c>
      <c r="N26" s="71"/>
      <c r="O26" s="48" t="s">
        <v>114</v>
      </c>
    </row>
    <row r="27" spans="1:16" s="26" customFormat="1" x14ac:dyDescent="0.25">
      <c r="A27" s="113" t="s">
        <v>45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</row>
    <row r="28" spans="1:16" s="1" customFormat="1" ht="30" x14ac:dyDescent="0.25">
      <c r="A28" s="76" t="s">
        <v>8</v>
      </c>
      <c r="B28" s="67" t="s">
        <v>9</v>
      </c>
      <c r="C28" s="67" t="s">
        <v>10</v>
      </c>
      <c r="D28" s="67" t="s">
        <v>11</v>
      </c>
      <c r="E28" s="67" t="s">
        <v>14</v>
      </c>
      <c r="F28" s="67" t="s">
        <v>78</v>
      </c>
      <c r="G28" s="67" t="s">
        <v>79</v>
      </c>
      <c r="H28" s="67" t="s">
        <v>15</v>
      </c>
      <c r="I28" s="67" t="s">
        <v>80</v>
      </c>
      <c r="J28" s="67" t="s">
        <v>16</v>
      </c>
      <c r="K28" s="67" t="s">
        <v>25</v>
      </c>
      <c r="L28" s="67" t="s">
        <v>81</v>
      </c>
      <c r="M28" s="67" t="s">
        <v>23</v>
      </c>
      <c r="N28" s="67" t="s">
        <v>11</v>
      </c>
      <c r="O28" s="67" t="s">
        <v>24</v>
      </c>
      <c r="P28" s="26" t="e">
        <f>#REF!+#REF!</f>
        <v>#REF!</v>
      </c>
    </row>
    <row r="29" spans="1:16" s="13" customFormat="1" x14ac:dyDescent="0.25">
      <c r="A29" s="47">
        <v>1</v>
      </c>
      <c r="B29" s="71" t="s">
        <v>82</v>
      </c>
      <c r="C29" s="71">
        <v>1979</v>
      </c>
      <c r="D29" s="71" t="s">
        <v>83</v>
      </c>
      <c r="E29" s="71">
        <v>26</v>
      </c>
      <c r="F29" s="39" t="s">
        <v>185</v>
      </c>
      <c r="G29" s="71">
        <v>500</v>
      </c>
      <c r="H29" s="71" t="s">
        <v>84</v>
      </c>
      <c r="I29" s="71"/>
      <c r="J29" s="73" t="s">
        <v>85</v>
      </c>
      <c r="K29" s="71"/>
      <c r="L29" s="39">
        <v>1</v>
      </c>
      <c r="M29" s="71">
        <v>30</v>
      </c>
      <c r="N29" s="71">
        <v>2</v>
      </c>
      <c r="O29" s="48" t="s">
        <v>86</v>
      </c>
    </row>
    <row r="30" spans="1:16" x14ac:dyDescent="0.25">
      <c r="A30" s="47">
        <v>2</v>
      </c>
      <c r="B30" s="71" t="s">
        <v>110</v>
      </c>
      <c r="C30" s="71">
        <v>1978</v>
      </c>
      <c r="D30" s="71" t="s">
        <v>37</v>
      </c>
      <c r="E30" s="71">
        <v>16</v>
      </c>
      <c r="F30" s="39" t="s">
        <v>184</v>
      </c>
      <c r="G30" s="71">
        <v>250</v>
      </c>
      <c r="H30" s="71" t="s">
        <v>88</v>
      </c>
      <c r="I30" s="71"/>
      <c r="J30" s="73" t="s">
        <v>178</v>
      </c>
      <c r="K30" s="71"/>
      <c r="L30" s="39">
        <v>1</v>
      </c>
      <c r="M30" s="71">
        <v>30</v>
      </c>
      <c r="N30" s="71"/>
      <c r="O30" s="48" t="s">
        <v>92</v>
      </c>
    </row>
    <row r="31" spans="1:16" s="26" customFormat="1" x14ac:dyDescent="0.25">
      <c r="A31" s="113" t="s">
        <v>48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</row>
    <row r="32" spans="1:16" s="1" customFormat="1" ht="30" x14ac:dyDescent="0.25">
      <c r="A32" s="76" t="s">
        <v>8</v>
      </c>
      <c r="B32" s="67" t="s">
        <v>9</v>
      </c>
      <c r="C32" s="67" t="s">
        <v>10</v>
      </c>
      <c r="D32" s="67" t="s">
        <v>11</v>
      </c>
      <c r="E32" s="67" t="s">
        <v>14</v>
      </c>
      <c r="F32" s="67" t="s">
        <v>78</v>
      </c>
      <c r="G32" s="67" t="s">
        <v>79</v>
      </c>
      <c r="H32" s="67" t="s">
        <v>15</v>
      </c>
      <c r="I32" s="67" t="s">
        <v>80</v>
      </c>
      <c r="J32" s="67" t="s">
        <v>16</v>
      </c>
      <c r="K32" s="67" t="s">
        <v>25</v>
      </c>
      <c r="L32" s="67" t="s">
        <v>81</v>
      </c>
      <c r="M32" s="67" t="s">
        <v>23</v>
      </c>
      <c r="N32" s="67" t="s">
        <v>11</v>
      </c>
      <c r="O32" s="67" t="s">
        <v>24</v>
      </c>
      <c r="P32" s="26" t="e">
        <f>#REF!+#REF!</f>
        <v>#REF!</v>
      </c>
    </row>
    <row r="33" spans="1:17" s="1" customFormat="1" x14ac:dyDescent="0.25">
      <c r="A33" s="47">
        <v>1</v>
      </c>
      <c r="B33" s="71" t="s">
        <v>87</v>
      </c>
      <c r="C33" s="71">
        <v>1970</v>
      </c>
      <c r="D33" s="71" t="s">
        <v>65</v>
      </c>
      <c r="E33" s="71">
        <v>20</v>
      </c>
      <c r="F33" s="39" t="s">
        <v>185</v>
      </c>
      <c r="G33" s="71">
        <v>500</v>
      </c>
      <c r="H33" s="71" t="s">
        <v>88</v>
      </c>
      <c r="I33" s="71"/>
      <c r="J33" s="73" t="s">
        <v>180</v>
      </c>
      <c r="K33" s="71"/>
      <c r="L33" s="39">
        <v>1</v>
      </c>
      <c r="M33" s="71">
        <v>30</v>
      </c>
      <c r="N33" s="71" t="s">
        <v>31</v>
      </c>
      <c r="O33" s="48" t="s">
        <v>89</v>
      </c>
    </row>
    <row r="34" spans="1:17" x14ac:dyDescent="0.25">
      <c r="A34" s="77">
        <v>2</v>
      </c>
      <c r="B34" s="71" t="s">
        <v>145</v>
      </c>
      <c r="C34" s="71">
        <v>1972</v>
      </c>
      <c r="D34" s="71" t="s">
        <v>112</v>
      </c>
      <c r="E34" s="71">
        <v>16</v>
      </c>
      <c r="F34" s="71" t="s">
        <v>183</v>
      </c>
      <c r="G34" s="71">
        <v>500</v>
      </c>
      <c r="H34" s="71" t="s">
        <v>135</v>
      </c>
      <c r="I34" s="75">
        <v>1.8006944444444446</v>
      </c>
      <c r="J34" s="71"/>
      <c r="K34" s="71"/>
      <c r="L34" s="71">
        <v>1</v>
      </c>
      <c r="M34" s="71">
        <v>30</v>
      </c>
      <c r="N34" s="71"/>
      <c r="O34" s="48" t="s">
        <v>144</v>
      </c>
    </row>
    <row r="35" spans="1:17" x14ac:dyDescent="0.25">
      <c r="A35" s="111" t="s">
        <v>169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</row>
    <row r="36" spans="1:17" s="1" customFormat="1" ht="30" x14ac:dyDescent="0.25">
      <c r="A36" s="76" t="s">
        <v>8</v>
      </c>
      <c r="B36" s="67" t="s">
        <v>9</v>
      </c>
      <c r="C36" s="67" t="s">
        <v>10</v>
      </c>
      <c r="D36" s="67" t="s">
        <v>11</v>
      </c>
      <c r="E36" s="67" t="s">
        <v>14</v>
      </c>
      <c r="F36" s="67" t="s">
        <v>78</v>
      </c>
      <c r="G36" s="67" t="s">
        <v>79</v>
      </c>
      <c r="H36" s="67" t="s">
        <v>15</v>
      </c>
      <c r="I36" s="67" t="s">
        <v>80</v>
      </c>
      <c r="J36" s="67" t="s">
        <v>16</v>
      </c>
      <c r="K36" s="67" t="s">
        <v>25</v>
      </c>
      <c r="L36" s="67" t="s">
        <v>81</v>
      </c>
      <c r="M36" s="67" t="s">
        <v>23</v>
      </c>
      <c r="N36" s="67" t="s">
        <v>11</v>
      </c>
      <c r="O36" s="67" t="s">
        <v>24</v>
      </c>
      <c r="P36" s="26" t="e">
        <f>#REF!+#REF!</f>
        <v>#REF!</v>
      </c>
    </row>
    <row r="37" spans="1:17" x14ac:dyDescent="0.25">
      <c r="A37" s="47">
        <v>1</v>
      </c>
      <c r="B37" s="71" t="s">
        <v>115</v>
      </c>
      <c r="C37" s="71">
        <v>2011</v>
      </c>
      <c r="D37" s="71" t="s">
        <v>116</v>
      </c>
      <c r="E37" s="71">
        <v>10</v>
      </c>
      <c r="F37" s="39" t="s">
        <v>185</v>
      </c>
      <c r="G37" s="71">
        <v>1000</v>
      </c>
      <c r="H37" s="71" t="s">
        <v>113</v>
      </c>
      <c r="I37" s="71"/>
      <c r="J37" s="73"/>
      <c r="K37" s="75">
        <v>1.9215277777777777</v>
      </c>
      <c r="L37" s="39">
        <v>1</v>
      </c>
      <c r="M37" s="71">
        <v>30</v>
      </c>
      <c r="N37" s="71"/>
      <c r="O37" s="48" t="s">
        <v>114</v>
      </c>
    </row>
    <row r="38" spans="1:17" x14ac:dyDescent="0.25">
      <c r="A38" s="47">
        <v>2</v>
      </c>
      <c r="B38" s="71" t="s">
        <v>120</v>
      </c>
      <c r="C38" s="71">
        <v>2012</v>
      </c>
      <c r="D38" s="71">
        <v>2</v>
      </c>
      <c r="E38" s="71">
        <v>10</v>
      </c>
      <c r="F38" s="39" t="s">
        <v>185</v>
      </c>
      <c r="G38" s="71">
        <v>1000</v>
      </c>
      <c r="H38" s="71" t="s">
        <v>113</v>
      </c>
      <c r="I38" s="71"/>
      <c r="J38" s="73"/>
      <c r="K38" s="75">
        <v>2.4902777777777776</v>
      </c>
      <c r="L38" s="39">
        <v>2</v>
      </c>
      <c r="M38" s="39">
        <v>27</v>
      </c>
      <c r="N38" s="39"/>
      <c r="O38" s="48" t="s">
        <v>114</v>
      </c>
    </row>
    <row r="40" spans="1:17" s="80" customFormat="1" x14ac:dyDescent="0.25">
      <c r="B40" s="104" t="s">
        <v>196</v>
      </c>
      <c r="C40" s="104" t="s">
        <v>125</v>
      </c>
      <c r="D40" s="104"/>
      <c r="E40" s="104"/>
      <c r="F40" s="104"/>
      <c r="G40" s="104"/>
      <c r="H40" s="104"/>
      <c r="I40" s="104"/>
      <c r="J40" s="104" t="s">
        <v>197</v>
      </c>
      <c r="K40" s="104"/>
      <c r="L40" s="104"/>
      <c r="M40" s="104" t="s">
        <v>199</v>
      </c>
      <c r="N40" s="104"/>
      <c r="O40" s="104"/>
      <c r="P40" s="104"/>
      <c r="Q40" s="104"/>
    </row>
  </sheetData>
  <sortState ref="B15:O18">
    <sortCondition ref="G15:G18"/>
  </sortState>
  <mergeCells count="13">
    <mergeCell ref="A35:O35"/>
    <mergeCell ref="A7:O7"/>
    <mergeCell ref="A18:O18"/>
    <mergeCell ref="A22:O22"/>
    <mergeCell ref="A9:O9"/>
    <mergeCell ref="A31:O31"/>
    <mergeCell ref="A27:O27"/>
    <mergeCell ref="A15:O15"/>
    <mergeCell ref="A1:B1"/>
    <mergeCell ref="A2:O2"/>
    <mergeCell ref="A3:O3"/>
    <mergeCell ref="A4:O4"/>
    <mergeCell ref="A6:O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zoomScale="78" zoomScaleNormal="130" workbookViewId="0">
      <selection activeCell="I22" sqref="I22"/>
    </sheetView>
  </sheetViews>
  <sheetFormatPr defaultColWidth="8.85546875" defaultRowHeight="15" x14ac:dyDescent="0.25"/>
  <cols>
    <col min="1" max="1" width="4.140625" style="31" customWidth="1"/>
    <col min="2" max="2" width="22.85546875" style="31" customWidth="1"/>
    <col min="3" max="3" width="8.7109375" style="31" customWidth="1"/>
    <col min="4" max="4" width="7.85546875" style="31" bestFit="1" customWidth="1"/>
    <col min="5" max="5" width="10.140625" style="31" customWidth="1"/>
    <col min="6" max="6" width="11.5703125" style="31" customWidth="1"/>
    <col min="7" max="7" width="7" style="31" customWidth="1"/>
    <col min="8" max="8" width="47" style="31" bestFit="1" customWidth="1"/>
    <col min="9" max="9" width="9.28515625" style="31" customWidth="1"/>
    <col min="10" max="10" width="8.85546875" style="31" customWidth="1"/>
    <col min="11" max="11" width="7.42578125" style="31" customWidth="1"/>
    <col min="12" max="12" width="6" style="31" customWidth="1"/>
    <col min="13" max="13" width="11.7109375" style="31" customWidth="1"/>
    <col min="14" max="14" width="12.42578125" style="31" customWidth="1"/>
    <col min="15" max="15" width="7.7109375" style="31" customWidth="1"/>
    <col min="16" max="16" width="7.42578125" style="31" customWidth="1"/>
    <col min="17" max="17" width="7.42578125" style="37" customWidth="1"/>
    <col min="18" max="18" width="10.42578125" style="31" customWidth="1"/>
    <col min="19" max="19" width="21.140625" style="31" bestFit="1" customWidth="1"/>
    <col min="20" max="20" width="8.85546875" style="31"/>
    <col min="21" max="16384" width="8.85546875" style="1"/>
  </cols>
  <sheetData>
    <row r="1" spans="1:19" ht="15.75" x14ac:dyDescent="0.25">
      <c r="A1" s="107" t="s">
        <v>0</v>
      </c>
      <c r="B1" s="107"/>
      <c r="C1" s="30"/>
      <c r="D1" s="30"/>
      <c r="E1" s="30"/>
      <c r="F1" s="30"/>
      <c r="G1" s="30"/>
      <c r="H1" s="30"/>
      <c r="M1" s="7"/>
      <c r="N1" s="7"/>
      <c r="P1" s="7"/>
      <c r="Q1" s="7"/>
      <c r="R1" s="7"/>
      <c r="S1" s="3" t="s">
        <v>1</v>
      </c>
    </row>
    <row r="2" spans="1:19" ht="20.25" x14ac:dyDescent="0.3">
      <c r="A2" s="108" t="s">
        <v>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19" ht="20.25" x14ac:dyDescent="0.3">
      <c r="A3" s="108" t="s">
        <v>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</row>
    <row r="4" spans="1:19" ht="20.25" x14ac:dyDescent="0.25">
      <c r="A4" s="109" t="s">
        <v>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</row>
    <row r="5" spans="1:19" ht="15.75" x14ac:dyDescent="0.25">
      <c r="A5" s="4"/>
      <c r="B5" s="29"/>
      <c r="C5" s="29"/>
      <c r="D5" s="29"/>
      <c r="E5" s="29"/>
      <c r="F5" s="29"/>
      <c r="G5" s="29"/>
      <c r="H5" s="29"/>
    </row>
    <row r="6" spans="1:19" ht="15.75" x14ac:dyDescent="0.25">
      <c r="A6" s="110" t="s">
        <v>5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</row>
    <row r="7" spans="1:19" ht="15.75" x14ac:dyDescent="0.25">
      <c r="A7" s="112" t="s">
        <v>6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</row>
    <row r="8" spans="1:19" ht="16.5" thickBot="1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5.75" x14ac:dyDescent="0.25">
      <c r="A9" s="114" t="s">
        <v>175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6"/>
      <c r="R9" s="116"/>
      <c r="S9" s="117"/>
    </row>
    <row r="10" spans="1:19" ht="31.5" x14ac:dyDescent="0.25">
      <c r="A10" s="58" t="s">
        <v>8</v>
      </c>
      <c r="B10" s="59" t="s">
        <v>9</v>
      </c>
      <c r="C10" s="59" t="s">
        <v>10</v>
      </c>
      <c r="D10" s="59" t="s">
        <v>11</v>
      </c>
      <c r="E10" s="59" t="s">
        <v>12</v>
      </c>
      <c r="F10" s="59" t="s">
        <v>13</v>
      </c>
      <c r="G10" s="59" t="s">
        <v>14</v>
      </c>
      <c r="H10" s="59" t="s">
        <v>15</v>
      </c>
      <c r="I10" s="59" t="s">
        <v>16</v>
      </c>
      <c r="J10" s="59" t="s">
        <v>17</v>
      </c>
      <c r="K10" s="59" t="s">
        <v>18</v>
      </c>
      <c r="L10" s="59" t="s">
        <v>154</v>
      </c>
      <c r="M10" s="59" t="s">
        <v>161</v>
      </c>
      <c r="N10" s="59" t="s">
        <v>162</v>
      </c>
      <c r="O10" s="59" t="s">
        <v>21</v>
      </c>
      <c r="P10" s="59" t="s">
        <v>22</v>
      </c>
      <c r="Q10" s="105" t="s">
        <v>11</v>
      </c>
      <c r="R10" s="60" t="s">
        <v>23</v>
      </c>
      <c r="S10" s="61" t="s">
        <v>24</v>
      </c>
    </row>
    <row r="11" spans="1:19" s="31" customFormat="1" ht="16.5" thickBot="1" x14ac:dyDescent="0.3">
      <c r="A11" s="172">
        <v>1</v>
      </c>
      <c r="B11" s="173" t="s">
        <v>155</v>
      </c>
      <c r="C11" s="174">
        <v>2006</v>
      </c>
      <c r="D11" s="174">
        <v>1</v>
      </c>
      <c r="E11" s="174">
        <v>53.7</v>
      </c>
      <c r="F11" s="174">
        <v>58</v>
      </c>
      <c r="G11" s="174">
        <v>20</v>
      </c>
      <c r="H11" s="174" t="s">
        <v>156</v>
      </c>
      <c r="I11" s="174">
        <v>35</v>
      </c>
      <c r="J11" s="174">
        <v>92</v>
      </c>
      <c r="K11" s="174">
        <f>J11/2</f>
        <v>46</v>
      </c>
      <c r="L11" s="174">
        <v>30</v>
      </c>
      <c r="M11" s="174">
        <f>I11+K11+L11</f>
        <v>111</v>
      </c>
      <c r="N11" s="174"/>
      <c r="O11" s="174">
        <f>M11*1.5</f>
        <v>166.5</v>
      </c>
      <c r="P11" s="174">
        <v>1</v>
      </c>
      <c r="Q11" s="174"/>
      <c r="R11" s="174">
        <v>30</v>
      </c>
      <c r="S11" s="175" t="s">
        <v>151</v>
      </c>
    </row>
    <row r="12" spans="1:19" s="44" customFormat="1" x14ac:dyDescent="0.2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</row>
    <row r="13" spans="1:19" s="80" customFormat="1" x14ac:dyDescent="0.25">
      <c r="B13" s="104" t="s">
        <v>196</v>
      </c>
      <c r="C13" s="104" t="s">
        <v>125</v>
      </c>
      <c r="D13" s="104"/>
      <c r="E13" s="104"/>
      <c r="F13" s="104"/>
      <c r="G13" s="104"/>
      <c r="H13" s="104"/>
      <c r="I13" s="104"/>
      <c r="J13" s="104" t="s">
        <v>197</v>
      </c>
      <c r="K13" s="104"/>
      <c r="L13" s="104"/>
      <c r="M13" s="104" t="s">
        <v>199</v>
      </c>
      <c r="N13" s="104"/>
      <c r="O13" s="104"/>
      <c r="P13" s="104"/>
      <c r="Q13" s="104"/>
    </row>
    <row r="14" spans="1:19" s="44" customFormat="1" x14ac:dyDescent="0.2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</row>
    <row r="15" spans="1:19" s="44" customFormat="1" x14ac:dyDescent="0.2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</row>
    <row r="16" spans="1:19" s="44" customFormat="1" x14ac:dyDescent="0.2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</row>
    <row r="17" spans="1:20" s="44" customFormat="1" x14ac:dyDescent="0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1:20" s="44" customFormat="1" x14ac:dyDescent="0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</row>
    <row r="19" spans="1:20" s="42" customFormat="1" x14ac:dyDescent="0.2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</row>
  </sheetData>
  <mergeCells count="7">
    <mergeCell ref="A9:S9"/>
    <mergeCell ref="A1:B1"/>
    <mergeCell ref="A2:S2"/>
    <mergeCell ref="A3:S3"/>
    <mergeCell ref="A4:S4"/>
    <mergeCell ref="A6:S6"/>
    <mergeCell ref="A7:S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zoomScale="85" workbookViewId="0">
      <selection activeCell="G11" sqref="G11"/>
    </sheetView>
  </sheetViews>
  <sheetFormatPr defaultRowHeight="15" x14ac:dyDescent="0.25"/>
  <cols>
    <col min="1" max="1" width="3.140625" bestFit="1" customWidth="1"/>
    <col min="2" max="2" width="23.85546875" customWidth="1"/>
    <col min="3" max="3" width="13.42578125" customWidth="1"/>
    <col min="4" max="4" width="7.85546875" customWidth="1"/>
    <col min="5" max="5" width="7.7109375" customWidth="1"/>
    <col min="6" max="6" width="9.7109375" bestFit="1" customWidth="1"/>
    <col min="7" max="7" width="8.7109375" bestFit="1" customWidth="1"/>
    <col min="8" max="8" width="27.7109375" customWidth="1"/>
    <col min="9" max="9" width="10.42578125" bestFit="1" customWidth="1"/>
    <col min="10" max="10" width="9.85546875" customWidth="1"/>
    <col min="11" max="11" width="10.42578125" bestFit="1" customWidth="1"/>
    <col min="12" max="12" width="6.42578125" bestFit="1" customWidth="1"/>
    <col min="13" max="13" width="6.85546875" customWidth="1"/>
    <col min="14" max="14" width="7.85546875" style="1" customWidth="1"/>
    <col min="15" max="15" width="9" customWidth="1"/>
    <col min="16" max="16" width="27.42578125" customWidth="1"/>
  </cols>
  <sheetData>
    <row r="1" spans="1:16" ht="15.75" x14ac:dyDescent="0.25">
      <c r="A1" s="107" t="s">
        <v>0</v>
      </c>
      <c r="B1" s="107"/>
      <c r="C1" s="2"/>
      <c r="D1" s="2"/>
      <c r="E1" s="2"/>
      <c r="F1" s="2"/>
      <c r="G1" s="2"/>
      <c r="H1" s="2"/>
      <c r="L1" s="3"/>
      <c r="M1" s="3"/>
      <c r="N1" s="3"/>
      <c r="O1" s="3"/>
      <c r="P1" s="3" t="s">
        <v>1</v>
      </c>
    </row>
    <row r="2" spans="1:16" ht="20.25" x14ac:dyDescent="0.3">
      <c r="A2" s="108" t="s">
        <v>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16" ht="20.25" x14ac:dyDescent="0.3">
      <c r="A3" s="108" t="s">
        <v>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20.25" x14ac:dyDescent="0.25">
      <c r="A4" s="109" t="s">
        <v>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15.75" x14ac:dyDescent="0.25">
      <c r="A5" s="4"/>
      <c r="B5" s="5"/>
      <c r="C5" s="5"/>
      <c r="D5" s="5"/>
      <c r="E5" s="5"/>
      <c r="F5" s="5"/>
      <c r="G5" s="5"/>
      <c r="H5" s="5"/>
    </row>
    <row r="6" spans="1:16" ht="15.75" x14ac:dyDescent="0.25">
      <c r="A6" s="110" t="s">
        <v>5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</row>
    <row r="7" spans="1:16" ht="15.75" x14ac:dyDescent="0.25">
      <c r="A7" s="112" t="s">
        <v>54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</row>
    <row r="8" spans="1:16" ht="16.5" thickBot="1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33"/>
      <c r="O8" s="6"/>
      <c r="P8" s="6"/>
    </row>
    <row r="9" spans="1:16" ht="15.75" x14ac:dyDescent="0.25">
      <c r="A9" s="176" t="s">
        <v>7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8"/>
    </row>
    <row r="10" spans="1:16" s="1" customFormat="1" ht="45" x14ac:dyDescent="0.25">
      <c r="A10" s="179" t="s">
        <v>8</v>
      </c>
      <c r="B10" s="57" t="s">
        <v>9</v>
      </c>
      <c r="C10" s="57" t="s">
        <v>10</v>
      </c>
      <c r="D10" s="57" t="s">
        <v>11</v>
      </c>
      <c r="E10" s="57" t="s">
        <v>12</v>
      </c>
      <c r="F10" s="57" t="s">
        <v>13</v>
      </c>
      <c r="G10" s="57" t="s">
        <v>14</v>
      </c>
      <c r="H10" s="57" t="s">
        <v>15</v>
      </c>
      <c r="I10" s="57" t="s">
        <v>55</v>
      </c>
      <c r="J10" s="57" t="s">
        <v>56</v>
      </c>
      <c r="K10" s="57" t="s">
        <v>57</v>
      </c>
      <c r="L10" s="57" t="s">
        <v>21</v>
      </c>
      <c r="M10" s="57" t="s">
        <v>29</v>
      </c>
      <c r="N10" s="57" t="s">
        <v>198</v>
      </c>
      <c r="O10" s="67" t="s">
        <v>23</v>
      </c>
      <c r="P10" s="180" t="s">
        <v>24</v>
      </c>
    </row>
    <row r="11" spans="1:16" ht="15.75" x14ac:dyDescent="0.25">
      <c r="A11" s="181">
        <v>1</v>
      </c>
      <c r="B11" s="40" t="s">
        <v>103</v>
      </c>
      <c r="C11" s="41">
        <v>1986</v>
      </c>
      <c r="D11" s="41" t="s">
        <v>37</v>
      </c>
      <c r="E11" s="41">
        <v>86</v>
      </c>
      <c r="F11" s="59" t="s">
        <v>66</v>
      </c>
      <c r="G11" s="41">
        <v>26</v>
      </c>
      <c r="H11" s="41" t="s">
        <v>88</v>
      </c>
      <c r="I11" s="59"/>
      <c r="J11" s="41">
        <v>39</v>
      </c>
      <c r="K11" s="59"/>
      <c r="L11" s="59">
        <f>J11*2.7</f>
        <v>105.30000000000001</v>
      </c>
      <c r="M11" s="59">
        <v>1</v>
      </c>
      <c r="N11" s="59">
        <v>2</v>
      </c>
      <c r="O11" s="59">
        <v>30</v>
      </c>
      <c r="P11" s="182" t="s">
        <v>92</v>
      </c>
    </row>
    <row r="12" spans="1:16" ht="15.75" x14ac:dyDescent="0.25">
      <c r="A12" s="181">
        <v>2</v>
      </c>
      <c r="B12" s="40" t="s">
        <v>101</v>
      </c>
      <c r="C12" s="41">
        <v>1990</v>
      </c>
      <c r="D12" s="41" t="s">
        <v>37</v>
      </c>
      <c r="E12" s="41">
        <v>98</v>
      </c>
      <c r="F12" s="59">
        <v>105</v>
      </c>
      <c r="G12" s="41">
        <v>26</v>
      </c>
      <c r="H12" s="41" t="s">
        <v>88</v>
      </c>
      <c r="I12" s="59"/>
      <c r="J12" s="41">
        <v>50</v>
      </c>
      <c r="K12" s="59"/>
      <c r="L12" s="59">
        <f>J12*2.7</f>
        <v>135</v>
      </c>
      <c r="M12" s="59">
        <v>1</v>
      </c>
      <c r="N12" s="59">
        <v>1</v>
      </c>
      <c r="O12" s="59">
        <v>30</v>
      </c>
      <c r="P12" s="182" t="s">
        <v>92</v>
      </c>
    </row>
    <row r="13" spans="1:16" ht="15.75" x14ac:dyDescent="0.25">
      <c r="A13" s="181">
        <v>3</v>
      </c>
      <c r="B13" s="40" t="s">
        <v>58</v>
      </c>
      <c r="C13" s="41">
        <v>1988</v>
      </c>
      <c r="D13" s="41" t="s">
        <v>37</v>
      </c>
      <c r="E13" s="41">
        <v>102</v>
      </c>
      <c r="F13" s="59">
        <v>105</v>
      </c>
      <c r="G13" s="41">
        <v>24</v>
      </c>
      <c r="H13" s="41" t="s">
        <v>59</v>
      </c>
      <c r="I13" s="59"/>
      <c r="J13" s="41">
        <v>47</v>
      </c>
      <c r="K13" s="59"/>
      <c r="L13" s="59">
        <f>J13*2</f>
        <v>94</v>
      </c>
      <c r="M13" s="59">
        <v>1</v>
      </c>
      <c r="N13" s="59">
        <v>1</v>
      </c>
      <c r="O13" s="59">
        <v>30</v>
      </c>
      <c r="P13" s="182" t="s">
        <v>60</v>
      </c>
    </row>
    <row r="14" spans="1:16" ht="15.75" x14ac:dyDescent="0.25">
      <c r="A14" s="181">
        <v>4</v>
      </c>
      <c r="B14" s="40" t="s">
        <v>99</v>
      </c>
      <c r="C14" s="41">
        <v>1987</v>
      </c>
      <c r="D14" s="41" t="s">
        <v>37</v>
      </c>
      <c r="E14" s="41">
        <v>121</v>
      </c>
      <c r="F14" s="59">
        <v>105</v>
      </c>
      <c r="G14" s="41">
        <v>20</v>
      </c>
      <c r="H14" s="41" t="s">
        <v>88</v>
      </c>
      <c r="I14" s="59"/>
      <c r="J14" s="41">
        <v>61</v>
      </c>
      <c r="K14" s="59"/>
      <c r="L14" s="59">
        <f>J14*1.5</f>
        <v>91.5</v>
      </c>
      <c r="M14" s="59">
        <v>1</v>
      </c>
      <c r="N14" s="59">
        <v>1</v>
      </c>
      <c r="O14" s="59">
        <v>30</v>
      </c>
      <c r="P14" s="182" t="s">
        <v>100</v>
      </c>
    </row>
    <row r="15" spans="1:16" ht="15" customHeight="1" x14ac:dyDescent="0.25">
      <c r="A15" s="181">
        <v>5</v>
      </c>
      <c r="B15" s="68" t="s">
        <v>138</v>
      </c>
      <c r="C15" s="38">
        <v>1986</v>
      </c>
      <c r="D15" s="38" t="s">
        <v>35</v>
      </c>
      <c r="E15" s="38">
        <v>85</v>
      </c>
      <c r="F15" s="48">
        <v>85</v>
      </c>
      <c r="G15" s="69">
        <v>32</v>
      </c>
      <c r="H15" s="41" t="s">
        <v>139</v>
      </c>
      <c r="I15" s="66">
        <v>62</v>
      </c>
      <c r="J15" s="71"/>
      <c r="K15" s="71"/>
      <c r="L15" s="71">
        <f>I15*3</f>
        <v>186</v>
      </c>
      <c r="M15" s="59">
        <v>1</v>
      </c>
      <c r="N15" s="59" t="s">
        <v>83</v>
      </c>
      <c r="O15" s="59">
        <v>30</v>
      </c>
      <c r="P15" s="182" t="s">
        <v>140</v>
      </c>
    </row>
    <row r="16" spans="1:16" ht="15.75" x14ac:dyDescent="0.25">
      <c r="A16" s="181">
        <v>6</v>
      </c>
      <c r="B16" s="40" t="s">
        <v>117</v>
      </c>
      <c r="C16" s="41">
        <v>1989</v>
      </c>
      <c r="D16" s="41" t="s">
        <v>112</v>
      </c>
      <c r="E16" s="41">
        <v>72.8</v>
      </c>
      <c r="F16" s="59">
        <v>73</v>
      </c>
      <c r="G16" s="41">
        <v>24</v>
      </c>
      <c r="H16" s="41" t="s">
        <v>118</v>
      </c>
      <c r="I16" s="59">
        <v>40</v>
      </c>
      <c r="J16" s="41"/>
      <c r="K16" s="59"/>
      <c r="L16" s="59">
        <f>I16*2</f>
        <v>80</v>
      </c>
      <c r="M16" s="59">
        <v>1</v>
      </c>
      <c r="N16" s="59">
        <v>3</v>
      </c>
      <c r="O16" s="59">
        <v>30</v>
      </c>
      <c r="P16" s="182" t="s">
        <v>119</v>
      </c>
    </row>
    <row r="17" spans="1:17" ht="15.75" x14ac:dyDescent="0.25">
      <c r="A17" s="183" t="s">
        <v>40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84"/>
    </row>
    <row r="18" spans="1:17" s="1" customFormat="1" ht="45" x14ac:dyDescent="0.25">
      <c r="A18" s="179" t="s">
        <v>8</v>
      </c>
      <c r="B18" s="57" t="s">
        <v>9</v>
      </c>
      <c r="C18" s="57" t="s">
        <v>10</v>
      </c>
      <c r="D18" s="57" t="s">
        <v>11</v>
      </c>
      <c r="E18" s="57" t="s">
        <v>12</v>
      </c>
      <c r="F18" s="57" t="s">
        <v>13</v>
      </c>
      <c r="G18" s="57" t="s">
        <v>14</v>
      </c>
      <c r="H18" s="57" t="s">
        <v>15</v>
      </c>
      <c r="I18" s="57" t="s">
        <v>55</v>
      </c>
      <c r="J18" s="57" t="s">
        <v>56</v>
      </c>
      <c r="K18" s="57" t="s">
        <v>57</v>
      </c>
      <c r="L18" s="57" t="s">
        <v>21</v>
      </c>
      <c r="M18" s="57" t="s">
        <v>29</v>
      </c>
      <c r="N18" s="57" t="s">
        <v>198</v>
      </c>
      <c r="O18" s="67" t="s">
        <v>23</v>
      </c>
      <c r="P18" s="180" t="s">
        <v>24</v>
      </c>
    </row>
    <row r="19" spans="1:17" ht="15.75" x14ac:dyDescent="0.25">
      <c r="A19" s="181">
        <v>1</v>
      </c>
      <c r="B19" s="68" t="s">
        <v>127</v>
      </c>
      <c r="C19" s="38">
        <v>2011</v>
      </c>
      <c r="D19" s="38" t="s">
        <v>112</v>
      </c>
      <c r="E19" s="38">
        <v>55.5</v>
      </c>
      <c r="F19" s="48">
        <v>58</v>
      </c>
      <c r="G19" s="70">
        <v>12</v>
      </c>
      <c r="H19" s="41" t="s">
        <v>118</v>
      </c>
      <c r="I19" s="59">
        <v>45</v>
      </c>
      <c r="J19" s="41"/>
      <c r="K19" s="59"/>
      <c r="L19" s="59">
        <f>I19*0.8</f>
        <v>36</v>
      </c>
      <c r="M19" s="59">
        <v>1</v>
      </c>
      <c r="N19" s="59"/>
      <c r="O19" s="59">
        <v>30</v>
      </c>
      <c r="P19" s="182" t="s">
        <v>119</v>
      </c>
    </row>
    <row r="20" spans="1:17" s="1" customFormat="1" ht="15.75" x14ac:dyDescent="0.25">
      <c r="A20" s="185" t="s">
        <v>45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86"/>
    </row>
    <row r="21" spans="1:17" s="1" customFormat="1" ht="45" x14ac:dyDescent="0.25">
      <c r="A21" s="179" t="s">
        <v>8</v>
      </c>
      <c r="B21" s="57" t="s">
        <v>9</v>
      </c>
      <c r="C21" s="57" t="s">
        <v>10</v>
      </c>
      <c r="D21" s="57" t="s">
        <v>11</v>
      </c>
      <c r="E21" s="57" t="s">
        <v>12</v>
      </c>
      <c r="F21" s="57" t="s">
        <v>13</v>
      </c>
      <c r="G21" s="57" t="s">
        <v>14</v>
      </c>
      <c r="H21" s="57" t="s">
        <v>15</v>
      </c>
      <c r="I21" s="57" t="s">
        <v>55</v>
      </c>
      <c r="J21" s="57" t="s">
        <v>56</v>
      </c>
      <c r="K21" s="57" t="s">
        <v>57</v>
      </c>
      <c r="L21" s="57" t="s">
        <v>21</v>
      </c>
      <c r="M21" s="57" t="s">
        <v>29</v>
      </c>
      <c r="N21" s="57" t="s">
        <v>198</v>
      </c>
      <c r="O21" s="67" t="s">
        <v>23</v>
      </c>
      <c r="P21" s="180" t="s">
        <v>24</v>
      </c>
    </row>
    <row r="22" spans="1:17" ht="15.75" x14ac:dyDescent="0.25">
      <c r="A22" s="187">
        <v>1</v>
      </c>
      <c r="B22" s="40" t="s">
        <v>98</v>
      </c>
      <c r="C22" s="41">
        <v>1975</v>
      </c>
      <c r="D22" s="41" t="s">
        <v>37</v>
      </c>
      <c r="E22" s="41">
        <v>63</v>
      </c>
      <c r="F22" s="59">
        <v>53</v>
      </c>
      <c r="G22" s="41">
        <v>12</v>
      </c>
      <c r="H22" s="41" t="s">
        <v>88</v>
      </c>
      <c r="I22" s="59"/>
      <c r="J22" s="41">
        <v>53</v>
      </c>
      <c r="K22" s="59"/>
      <c r="L22" s="59">
        <f>J22*0.6</f>
        <v>31.799999999999997</v>
      </c>
      <c r="M22" s="59">
        <v>1</v>
      </c>
      <c r="N22" s="59"/>
      <c r="O22" s="59">
        <v>30</v>
      </c>
      <c r="P22" s="182" t="s">
        <v>92</v>
      </c>
    </row>
    <row r="23" spans="1:17" ht="15.75" x14ac:dyDescent="0.25">
      <c r="A23" s="181">
        <v>2</v>
      </c>
      <c r="B23" s="40" t="s">
        <v>104</v>
      </c>
      <c r="C23" s="41">
        <v>1976</v>
      </c>
      <c r="D23" s="41" t="s">
        <v>31</v>
      </c>
      <c r="E23" s="41">
        <v>86.5</v>
      </c>
      <c r="F23" s="59">
        <v>95</v>
      </c>
      <c r="G23" s="41">
        <v>24</v>
      </c>
      <c r="H23" s="41" t="s">
        <v>88</v>
      </c>
      <c r="I23" s="59">
        <v>80</v>
      </c>
      <c r="J23" s="41"/>
      <c r="K23" s="59"/>
      <c r="L23" s="59">
        <f>I23*2</f>
        <v>160</v>
      </c>
      <c r="M23" s="59">
        <v>1</v>
      </c>
      <c r="N23" s="59" t="s">
        <v>31</v>
      </c>
      <c r="O23" s="59">
        <v>30</v>
      </c>
      <c r="P23" s="182" t="s">
        <v>105</v>
      </c>
    </row>
    <row r="24" spans="1:17" ht="15.75" x14ac:dyDescent="0.25">
      <c r="A24" s="181">
        <v>3</v>
      </c>
      <c r="B24" s="40" t="s">
        <v>102</v>
      </c>
      <c r="C24" s="41">
        <v>1975</v>
      </c>
      <c r="D24" s="41" t="s">
        <v>37</v>
      </c>
      <c r="E24" s="41">
        <v>94.2</v>
      </c>
      <c r="F24" s="59">
        <v>95</v>
      </c>
      <c r="G24" s="41">
        <v>20</v>
      </c>
      <c r="H24" s="41" t="s">
        <v>88</v>
      </c>
      <c r="I24" s="59">
        <v>41</v>
      </c>
      <c r="J24" s="41"/>
      <c r="K24" s="59"/>
      <c r="L24" s="59">
        <f>I24*1.5</f>
        <v>61.5</v>
      </c>
      <c r="M24" s="59">
        <v>2</v>
      </c>
      <c r="N24" s="59"/>
      <c r="O24" s="59">
        <v>27</v>
      </c>
      <c r="P24" s="182" t="s">
        <v>92</v>
      </c>
    </row>
    <row r="25" spans="1:17" s="1" customFormat="1" ht="15.75" x14ac:dyDescent="0.25">
      <c r="A25" s="185" t="s">
        <v>48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86"/>
    </row>
    <row r="26" spans="1:17" s="1" customFormat="1" ht="45" x14ac:dyDescent="0.25">
      <c r="A26" s="179" t="s">
        <v>8</v>
      </c>
      <c r="B26" s="57" t="s">
        <v>9</v>
      </c>
      <c r="C26" s="57" t="s">
        <v>10</v>
      </c>
      <c r="D26" s="57" t="s">
        <v>11</v>
      </c>
      <c r="E26" s="57" t="s">
        <v>12</v>
      </c>
      <c r="F26" s="57" t="s">
        <v>13</v>
      </c>
      <c r="G26" s="57" t="s">
        <v>14</v>
      </c>
      <c r="H26" s="57" t="s">
        <v>15</v>
      </c>
      <c r="I26" s="57" t="s">
        <v>55</v>
      </c>
      <c r="J26" s="57" t="s">
        <v>56</v>
      </c>
      <c r="K26" s="57" t="s">
        <v>57</v>
      </c>
      <c r="L26" s="57" t="s">
        <v>21</v>
      </c>
      <c r="M26" s="57" t="s">
        <v>29</v>
      </c>
      <c r="N26" s="57" t="s">
        <v>198</v>
      </c>
      <c r="O26" s="67" t="s">
        <v>23</v>
      </c>
      <c r="P26" s="180" t="s">
        <v>24</v>
      </c>
    </row>
    <row r="27" spans="1:17" ht="16.5" thickBot="1" x14ac:dyDescent="0.3">
      <c r="A27" s="188">
        <v>1</v>
      </c>
      <c r="B27" s="189" t="s">
        <v>87</v>
      </c>
      <c r="C27" s="190">
        <v>1970</v>
      </c>
      <c r="D27" s="190" t="s">
        <v>65</v>
      </c>
      <c r="E27" s="190">
        <v>88</v>
      </c>
      <c r="F27" s="191">
        <v>95</v>
      </c>
      <c r="G27" s="190">
        <v>20</v>
      </c>
      <c r="H27" s="190" t="s">
        <v>88</v>
      </c>
      <c r="I27" s="191"/>
      <c r="J27" s="190">
        <v>71</v>
      </c>
      <c r="K27" s="191"/>
      <c r="L27" s="191">
        <f>J27*1.5</f>
        <v>106.5</v>
      </c>
      <c r="M27" s="191">
        <v>1</v>
      </c>
      <c r="N27" s="191">
        <v>1</v>
      </c>
      <c r="O27" s="191">
        <v>30</v>
      </c>
      <c r="P27" s="192" t="s">
        <v>89</v>
      </c>
    </row>
    <row r="29" spans="1:17" s="80" customFormat="1" x14ac:dyDescent="0.25">
      <c r="B29" s="104" t="s">
        <v>196</v>
      </c>
      <c r="C29" s="104" t="s">
        <v>125</v>
      </c>
      <c r="D29" s="104"/>
      <c r="E29" s="104"/>
      <c r="F29" s="104"/>
      <c r="G29" s="104"/>
      <c r="H29" s="104"/>
      <c r="I29" s="104"/>
      <c r="J29" s="104" t="s">
        <v>197</v>
      </c>
      <c r="K29" s="104"/>
      <c r="L29" s="104"/>
      <c r="M29" s="104" t="s">
        <v>199</v>
      </c>
      <c r="N29" s="104"/>
      <c r="O29" s="104"/>
      <c r="P29" s="104"/>
      <c r="Q29" s="104"/>
    </row>
  </sheetData>
  <sortState ref="B11:O16">
    <sortCondition descending="1" ref="F11:F16"/>
  </sortState>
  <mergeCells count="10">
    <mergeCell ref="A20:P20"/>
    <mergeCell ref="A25:P25"/>
    <mergeCell ref="A7:P7"/>
    <mergeCell ref="A9:P9"/>
    <mergeCell ref="A1:B1"/>
    <mergeCell ref="A2:P2"/>
    <mergeCell ref="A3:P3"/>
    <mergeCell ref="A4:P4"/>
    <mergeCell ref="A6:P6"/>
    <mergeCell ref="A17:P17"/>
  </mergeCells>
  <pageMargins left="0.7" right="0.7" top="0.75" bottom="0.75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90" zoomScaleNormal="90" workbookViewId="0">
      <selection activeCell="I22" sqref="I22"/>
    </sheetView>
  </sheetViews>
  <sheetFormatPr defaultRowHeight="15" x14ac:dyDescent="0.25"/>
  <cols>
    <col min="1" max="1" width="3" style="31" bestFit="1" customWidth="1"/>
    <col min="2" max="2" width="25" style="31" customWidth="1"/>
    <col min="3" max="3" width="5.85546875" style="31" customWidth="1"/>
    <col min="4" max="4" width="6.85546875" style="31" customWidth="1"/>
    <col min="5" max="5" width="7.28515625" style="31" customWidth="1"/>
    <col min="6" max="6" width="9.140625" style="31" bestFit="1" customWidth="1"/>
    <col min="7" max="7" width="5.140625" style="31" customWidth="1"/>
    <col min="8" max="8" width="20.7109375" style="31" customWidth="1"/>
    <col min="9" max="9" width="6.140625" style="31" customWidth="1"/>
    <col min="10" max="10" width="6.85546875" style="31" customWidth="1"/>
    <col min="11" max="11" width="6.28515625" style="31" customWidth="1"/>
    <col min="12" max="12" width="10" style="31" customWidth="1"/>
    <col min="13" max="13" width="9.85546875" style="31" bestFit="1" customWidth="1"/>
    <col min="14" max="14" width="7.85546875" style="31" customWidth="1"/>
    <col min="15" max="15" width="6.85546875" style="31" bestFit="1" customWidth="1"/>
    <col min="16" max="16" width="6.85546875" style="37" customWidth="1"/>
    <col min="17" max="17" width="7.85546875" style="31" bestFit="1" customWidth="1"/>
    <col min="18" max="18" width="29.85546875" style="31" bestFit="1" customWidth="1"/>
    <col min="19" max="19" width="9.140625" style="31"/>
  </cols>
  <sheetData>
    <row r="1" spans="1:19" ht="15.75" x14ac:dyDescent="0.25">
      <c r="A1" s="107" t="s">
        <v>0</v>
      </c>
      <c r="B1" s="107"/>
      <c r="C1" s="30"/>
      <c r="D1" s="30"/>
      <c r="E1" s="30"/>
      <c r="F1" s="30"/>
      <c r="G1" s="30"/>
      <c r="H1" s="30"/>
      <c r="L1" s="7"/>
      <c r="M1" s="7"/>
      <c r="O1" s="7"/>
      <c r="P1" s="7"/>
      <c r="Q1" s="7"/>
      <c r="R1" s="3" t="s">
        <v>1</v>
      </c>
    </row>
    <row r="2" spans="1:19" ht="20.25" x14ac:dyDescent="0.3">
      <c r="A2" s="108" t="s">
        <v>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9" ht="20.25" x14ac:dyDescent="0.3">
      <c r="A3" s="108" t="s">
        <v>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19" ht="20.25" x14ac:dyDescent="0.25">
      <c r="A4" s="109" t="s">
        <v>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</row>
    <row r="5" spans="1:19" ht="15.75" x14ac:dyDescent="0.25">
      <c r="A5" s="4"/>
      <c r="B5" s="28"/>
      <c r="C5" s="28"/>
      <c r="D5" s="28"/>
      <c r="E5" s="28"/>
      <c r="F5" s="28"/>
      <c r="G5" s="28"/>
      <c r="H5" s="28"/>
    </row>
    <row r="6" spans="1:19" ht="15.75" x14ac:dyDescent="0.25">
      <c r="A6" s="110" t="s">
        <v>5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</row>
    <row r="7" spans="1:19" ht="15.75" x14ac:dyDescent="0.25">
      <c r="A7" s="112" t="s">
        <v>6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9" ht="16.5" thickBot="1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9" s="1" customFormat="1" ht="15.75" x14ac:dyDescent="0.25">
      <c r="A9" s="114" t="s">
        <v>7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7"/>
      <c r="S9" s="37"/>
    </row>
    <row r="10" spans="1:19" s="1" customFormat="1" ht="25.5" x14ac:dyDescent="0.25">
      <c r="A10" s="193" t="s">
        <v>8</v>
      </c>
      <c r="B10" s="63" t="s">
        <v>9</v>
      </c>
      <c r="C10" s="63" t="s">
        <v>10</v>
      </c>
      <c r="D10" s="63" t="s">
        <v>11</v>
      </c>
      <c r="E10" s="63" t="s">
        <v>12</v>
      </c>
      <c r="F10" s="63" t="s">
        <v>13</v>
      </c>
      <c r="G10" s="63" t="s">
        <v>14</v>
      </c>
      <c r="H10" s="63" t="s">
        <v>15</v>
      </c>
      <c r="I10" s="63" t="s">
        <v>16</v>
      </c>
      <c r="J10" s="63" t="s">
        <v>17</v>
      </c>
      <c r="K10" s="63" t="s">
        <v>18</v>
      </c>
      <c r="L10" s="63" t="s">
        <v>19</v>
      </c>
      <c r="M10" s="63" t="s">
        <v>20</v>
      </c>
      <c r="N10" s="63" t="s">
        <v>21</v>
      </c>
      <c r="O10" s="63" t="s">
        <v>22</v>
      </c>
      <c r="P10" s="63" t="s">
        <v>11</v>
      </c>
      <c r="Q10" s="65" t="s">
        <v>23</v>
      </c>
      <c r="R10" s="194" t="s">
        <v>24</v>
      </c>
      <c r="S10" s="37"/>
    </row>
    <row r="11" spans="1:19" ht="15.75" x14ac:dyDescent="0.25">
      <c r="A11" s="195">
        <v>1</v>
      </c>
      <c r="B11" s="64" t="s">
        <v>160</v>
      </c>
      <c r="C11" s="62">
        <v>1997</v>
      </c>
      <c r="D11" s="62" t="s">
        <v>112</v>
      </c>
      <c r="E11" s="62">
        <v>76.400000000000006</v>
      </c>
      <c r="F11" s="62">
        <v>78</v>
      </c>
      <c r="G11" s="62">
        <v>20</v>
      </c>
      <c r="H11" s="62" t="s">
        <v>67</v>
      </c>
      <c r="I11" s="62">
        <v>49</v>
      </c>
      <c r="J11" s="62">
        <v>114</v>
      </c>
      <c r="K11" s="62">
        <f>J11/2</f>
        <v>57</v>
      </c>
      <c r="L11" s="62">
        <f>I11+K11</f>
        <v>106</v>
      </c>
      <c r="M11" s="62"/>
      <c r="N11" s="62">
        <f>L11*1.5</f>
        <v>159</v>
      </c>
      <c r="O11" s="62">
        <v>1</v>
      </c>
      <c r="P11" s="62">
        <v>2</v>
      </c>
      <c r="Q11" s="62">
        <v>30</v>
      </c>
      <c r="R11" s="196" t="s">
        <v>144</v>
      </c>
    </row>
    <row r="12" spans="1:19" s="1" customFormat="1" ht="15.75" x14ac:dyDescent="0.25">
      <c r="A12" s="197" t="s">
        <v>172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98"/>
      <c r="S12" s="37"/>
    </row>
    <row r="13" spans="1:19" s="1" customFormat="1" ht="25.5" x14ac:dyDescent="0.25">
      <c r="A13" s="193" t="s">
        <v>8</v>
      </c>
      <c r="B13" s="63" t="s">
        <v>9</v>
      </c>
      <c r="C13" s="63" t="s">
        <v>10</v>
      </c>
      <c r="D13" s="63" t="s">
        <v>11</v>
      </c>
      <c r="E13" s="63" t="s">
        <v>12</v>
      </c>
      <c r="F13" s="63" t="s">
        <v>13</v>
      </c>
      <c r="G13" s="63" t="s">
        <v>14</v>
      </c>
      <c r="H13" s="63" t="s">
        <v>15</v>
      </c>
      <c r="I13" s="63" t="s">
        <v>16</v>
      </c>
      <c r="J13" s="63" t="s">
        <v>17</v>
      </c>
      <c r="K13" s="63" t="s">
        <v>18</v>
      </c>
      <c r="L13" s="63" t="s">
        <v>19</v>
      </c>
      <c r="M13" s="63" t="s">
        <v>20</v>
      </c>
      <c r="N13" s="63" t="s">
        <v>21</v>
      </c>
      <c r="O13" s="63" t="s">
        <v>22</v>
      </c>
      <c r="P13" s="63" t="s">
        <v>11</v>
      </c>
      <c r="Q13" s="65" t="s">
        <v>23</v>
      </c>
      <c r="R13" s="194" t="s">
        <v>24</v>
      </c>
      <c r="S13" s="37"/>
    </row>
    <row r="14" spans="1:19" ht="15.75" x14ac:dyDescent="0.25">
      <c r="A14" s="195">
        <v>1</v>
      </c>
      <c r="B14" s="64" t="s">
        <v>146</v>
      </c>
      <c r="C14" s="62">
        <v>2012</v>
      </c>
      <c r="D14" s="62" t="s">
        <v>112</v>
      </c>
      <c r="E14" s="62">
        <v>27.5</v>
      </c>
      <c r="F14" s="62">
        <v>32</v>
      </c>
      <c r="G14" s="62">
        <v>10</v>
      </c>
      <c r="H14" s="62" t="s">
        <v>118</v>
      </c>
      <c r="I14" s="62">
        <v>35</v>
      </c>
      <c r="J14" s="62">
        <v>79</v>
      </c>
      <c r="K14" s="62">
        <f>J14/2</f>
        <v>39.5</v>
      </c>
      <c r="L14" s="62">
        <f>I14+K14</f>
        <v>74.5</v>
      </c>
      <c r="M14" s="62"/>
      <c r="N14" s="62">
        <f>L14*1</f>
        <v>74.5</v>
      </c>
      <c r="O14" s="62">
        <v>1</v>
      </c>
      <c r="P14" s="62"/>
      <c r="Q14" s="62">
        <v>30</v>
      </c>
      <c r="R14" s="196" t="s">
        <v>119</v>
      </c>
    </row>
    <row r="15" spans="1:19" ht="15.75" x14ac:dyDescent="0.25">
      <c r="A15" s="197" t="s">
        <v>48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98"/>
    </row>
    <row r="16" spans="1:19" ht="25.5" x14ac:dyDescent="0.25">
      <c r="A16" s="193" t="s">
        <v>8</v>
      </c>
      <c r="B16" s="63" t="s">
        <v>9</v>
      </c>
      <c r="C16" s="63" t="s">
        <v>10</v>
      </c>
      <c r="D16" s="63" t="s">
        <v>11</v>
      </c>
      <c r="E16" s="63" t="s">
        <v>12</v>
      </c>
      <c r="F16" s="63" t="s">
        <v>13</v>
      </c>
      <c r="G16" s="63" t="s">
        <v>14</v>
      </c>
      <c r="H16" s="63" t="s">
        <v>15</v>
      </c>
      <c r="I16" s="63" t="s">
        <v>16</v>
      </c>
      <c r="J16" s="63" t="s">
        <v>17</v>
      </c>
      <c r="K16" s="63" t="s">
        <v>18</v>
      </c>
      <c r="L16" s="63" t="s">
        <v>19</v>
      </c>
      <c r="M16" s="63" t="s">
        <v>20</v>
      </c>
      <c r="N16" s="63" t="s">
        <v>21</v>
      </c>
      <c r="O16" s="63" t="s">
        <v>22</v>
      </c>
      <c r="P16" s="63" t="s">
        <v>11</v>
      </c>
      <c r="Q16" s="65" t="s">
        <v>23</v>
      </c>
      <c r="R16" s="194" t="s">
        <v>24</v>
      </c>
    </row>
    <row r="17" spans="1:19" ht="15.75" x14ac:dyDescent="0.25">
      <c r="A17" s="195">
        <v>1</v>
      </c>
      <c r="B17" s="64" t="s">
        <v>87</v>
      </c>
      <c r="C17" s="62">
        <v>1969</v>
      </c>
      <c r="D17" s="62" t="s">
        <v>65</v>
      </c>
      <c r="E17" s="62" t="s">
        <v>90</v>
      </c>
      <c r="F17" s="62">
        <v>95</v>
      </c>
      <c r="G17" s="62">
        <v>20</v>
      </c>
      <c r="H17" s="62" t="s">
        <v>88</v>
      </c>
      <c r="I17" s="62">
        <v>120</v>
      </c>
      <c r="J17" s="62">
        <v>128</v>
      </c>
      <c r="K17" s="62">
        <v>64</v>
      </c>
      <c r="L17" s="62">
        <v>184</v>
      </c>
      <c r="M17" s="62"/>
      <c r="N17" s="62">
        <v>184</v>
      </c>
      <c r="O17" s="62">
        <v>1</v>
      </c>
      <c r="P17" s="62">
        <v>1</v>
      </c>
      <c r="Q17" s="62">
        <v>30</v>
      </c>
      <c r="R17" s="196" t="s">
        <v>89</v>
      </c>
    </row>
    <row r="18" spans="1:19" s="1" customFormat="1" ht="15.75" x14ac:dyDescent="0.25">
      <c r="A18" s="197" t="s">
        <v>45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98"/>
      <c r="S18" s="37"/>
    </row>
    <row r="19" spans="1:19" s="1" customFormat="1" ht="25.5" x14ac:dyDescent="0.25">
      <c r="A19" s="193" t="s">
        <v>8</v>
      </c>
      <c r="B19" s="63" t="s">
        <v>9</v>
      </c>
      <c r="C19" s="63" t="s">
        <v>10</v>
      </c>
      <c r="D19" s="63" t="s">
        <v>11</v>
      </c>
      <c r="E19" s="63" t="s">
        <v>12</v>
      </c>
      <c r="F19" s="63" t="s">
        <v>13</v>
      </c>
      <c r="G19" s="63" t="s">
        <v>14</v>
      </c>
      <c r="H19" s="63" t="s">
        <v>15</v>
      </c>
      <c r="I19" s="63" t="s">
        <v>16</v>
      </c>
      <c r="J19" s="63" t="s">
        <v>17</v>
      </c>
      <c r="K19" s="63" t="s">
        <v>18</v>
      </c>
      <c r="L19" s="63" t="s">
        <v>19</v>
      </c>
      <c r="M19" s="63" t="s">
        <v>20</v>
      </c>
      <c r="N19" s="63" t="s">
        <v>21</v>
      </c>
      <c r="O19" s="63" t="s">
        <v>22</v>
      </c>
      <c r="P19" s="63" t="s">
        <v>11</v>
      </c>
      <c r="Q19" s="65" t="s">
        <v>23</v>
      </c>
      <c r="R19" s="194" t="s">
        <v>24</v>
      </c>
      <c r="S19" s="37"/>
    </row>
    <row r="20" spans="1:19" ht="15.75" x14ac:dyDescent="0.25">
      <c r="A20" s="195">
        <v>1</v>
      </c>
      <c r="B20" s="64" t="s">
        <v>148</v>
      </c>
      <c r="C20" s="62">
        <v>1974</v>
      </c>
      <c r="D20" s="62" t="s">
        <v>31</v>
      </c>
      <c r="E20" s="62">
        <v>85</v>
      </c>
      <c r="F20" s="62">
        <v>85</v>
      </c>
      <c r="G20" s="62">
        <v>32</v>
      </c>
      <c r="H20" s="62" t="s">
        <v>149</v>
      </c>
      <c r="I20" s="62">
        <v>40</v>
      </c>
      <c r="J20" s="62">
        <v>90</v>
      </c>
      <c r="K20" s="62">
        <f>J20/2</f>
        <v>45</v>
      </c>
      <c r="L20" s="62">
        <f>I20+K20</f>
        <v>85</v>
      </c>
      <c r="M20" s="62"/>
      <c r="N20" s="62">
        <f>L20*3</f>
        <v>255</v>
      </c>
      <c r="O20" s="62">
        <v>1</v>
      </c>
      <c r="P20" s="62" t="s">
        <v>31</v>
      </c>
      <c r="Q20" s="62">
        <v>30</v>
      </c>
      <c r="R20" s="196" t="s">
        <v>167</v>
      </c>
    </row>
    <row r="21" spans="1:19" ht="16.5" thickBot="1" x14ac:dyDescent="0.3">
      <c r="A21" s="172">
        <v>2</v>
      </c>
      <c r="B21" s="173" t="s">
        <v>124</v>
      </c>
      <c r="C21" s="174">
        <v>1978</v>
      </c>
      <c r="D21" s="174" t="s">
        <v>112</v>
      </c>
      <c r="E21" s="174">
        <v>88</v>
      </c>
      <c r="F21" s="174">
        <v>95</v>
      </c>
      <c r="G21" s="174">
        <v>24</v>
      </c>
      <c r="H21" s="174" t="s">
        <v>67</v>
      </c>
      <c r="I21" s="174">
        <v>50</v>
      </c>
      <c r="J21" s="174">
        <v>140</v>
      </c>
      <c r="K21" s="174">
        <f>J21/2</f>
        <v>70</v>
      </c>
      <c r="L21" s="174"/>
      <c r="M21" s="174">
        <f>I21+K21</f>
        <v>120</v>
      </c>
      <c r="N21" s="174">
        <f>M21*2</f>
        <v>240</v>
      </c>
      <c r="O21" s="174">
        <v>1</v>
      </c>
      <c r="P21" s="174">
        <v>2</v>
      </c>
      <c r="Q21" s="174">
        <v>30</v>
      </c>
      <c r="R21" s="175" t="s">
        <v>125</v>
      </c>
    </row>
    <row r="22" spans="1:19" x14ac:dyDescent="0.2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</row>
    <row r="23" spans="1:19" s="80" customFormat="1" x14ac:dyDescent="0.25">
      <c r="B23" s="104" t="s">
        <v>196</v>
      </c>
      <c r="C23" s="104" t="s">
        <v>125</v>
      </c>
      <c r="D23" s="104"/>
      <c r="E23" s="104"/>
      <c r="F23" s="104"/>
      <c r="G23" s="104"/>
      <c r="H23" s="104"/>
      <c r="I23" s="104"/>
      <c r="J23" s="104" t="s">
        <v>197</v>
      </c>
      <c r="K23" s="104"/>
      <c r="L23" s="104"/>
      <c r="M23" s="104" t="s">
        <v>199</v>
      </c>
      <c r="N23" s="104"/>
      <c r="O23" s="104"/>
      <c r="P23" s="104"/>
      <c r="Q23" s="104"/>
    </row>
    <row r="24" spans="1:19" x14ac:dyDescent="0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</row>
    <row r="25" spans="1:19" x14ac:dyDescent="0.2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</row>
    <row r="26" spans="1:19" x14ac:dyDescent="0.2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</row>
    <row r="27" spans="1:19" x14ac:dyDescent="0.2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</row>
    <row r="28" spans="1:19" x14ac:dyDescent="0.2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</row>
    <row r="29" spans="1:19" x14ac:dyDescent="0.2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</row>
    <row r="30" spans="1:19" x14ac:dyDescent="0.25">
      <c r="A30" s="49"/>
      <c r="B30" s="49"/>
      <c r="C30" s="49"/>
      <c r="D30" s="49"/>
      <c r="E30" s="49"/>
      <c r="F30" s="49"/>
      <c r="G30" s="49"/>
      <c r="H30" s="49" t="s">
        <v>168</v>
      </c>
      <c r="I30" s="49"/>
      <c r="J30" s="49"/>
      <c r="K30" s="49"/>
      <c r="L30" s="49"/>
      <c r="M30" s="49"/>
      <c r="N30" s="49"/>
      <c r="O30" s="49"/>
      <c r="P30" s="49"/>
      <c r="Q30" s="49"/>
      <c r="R30" s="49"/>
    </row>
    <row r="31" spans="1:19" x14ac:dyDescent="0.2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</row>
    <row r="32" spans="1:19" x14ac:dyDescent="0.2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</row>
  </sheetData>
  <sortState ref="B28:R31">
    <sortCondition descending="1" ref="N28:N31"/>
  </sortState>
  <mergeCells count="10">
    <mergeCell ref="A18:R18"/>
    <mergeCell ref="A9:R9"/>
    <mergeCell ref="A7:R7"/>
    <mergeCell ref="A15:R15"/>
    <mergeCell ref="A1:B1"/>
    <mergeCell ref="A2:R2"/>
    <mergeCell ref="A3:R3"/>
    <mergeCell ref="A4:R4"/>
    <mergeCell ref="A6:R6"/>
    <mergeCell ref="A12:R1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zoomScale="80" workbookViewId="0">
      <selection activeCell="C25" sqref="C25"/>
    </sheetView>
  </sheetViews>
  <sheetFormatPr defaultRowHeight="15" x14ac:dyDescent="0.25"/>
  <cols>
    <col min="1" max="1" width="4.140625" customWidth="1"/>
    <col min="2" max="2" width="23.5703125" customWidth="1"/>
    <col min="3" max="3" width="8.7109375" customWidth="1"/>
    <col min="4" max="4" width="7.7109375" customWidth="1"/>
    <col min="5" max="5" width="7.85546875" customWidth="1"/>
    <col min="6" max="6" width="11.85546875" customWidth="1"/>
    <col min="7" max="7" width="7.7109375" customWidth="1"/>
    <col min="8" max="8" width="21.42578125" customWidth="1"/>
    <col min="10" max="10" width="7.140625" customWidth="1"/>
    <col min="11" max="11" width="8.140625" customWidth="1"/>
    <col min="12" max="12" width="8.140625" style="1" customWidth="1"/>
    <col min="13" max="13" width="11.85546875" customWidth="1"/>
    <col min="14" max="14" width="18.140625" bestFit="1" customWidth="1"/>
  </cols>
  <sheetData>
    <row r="1" spans="1:14" ht="15.75" x14ac:dyDescent="0.25">
      <c r="A1" s="107" t="s">
        <v>0</v>
      </c>
      <c r="B1" s="107"/>
      <c r="C1" s="2"/>
      <c r="D1" s="2"/>
      <c r="E1" s="2"/>
      <c r="F1" s="2"/>
      <c r="G1" s="2"/>
      <c r="H1" s="2"/>
      <c r="N1" s="3" t="s">
        <v>1</v>
      </c>
    </row>
    <row r="2" spans="1:14" ht="20.25" x14ac:dyDescent="0.3">
      <c r="A2" s="108" t="s">
        <v>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ht="20.25" x14ac:dyDescent="0.3">
      <c r="A3" s="108" t="s">
        <v>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ht="20.25" x14ac:dyDescent="0.25">
      <c r="A4" s="109" t="s">
        <v>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4" ht="15.75" x14ac:dyDescent="0.25">
      <c r="A5" s="4"/>
      <c r="B5" s="5"/>
      <c r="C5" s="5"/>
      <c r="D5" s="5"/>
      <c r="E5" s="5"/>
      <c r="F5" s="5"/>
      <c r="G5" s="5"/>
      <c r="H5" s="5"/>
    </row>
    <row r="6" spans="1:14" ht="15.75" x14ac:dyDescent="0.25">
      <c r="A6" s="110" t="s">
        <v>5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 ht="15.75" x14ac:dyDescent="0.25">
      <c r="A7" s="112" t="s">
        <v>52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</row>
    <row r="8" spans="1:14" ht="16.5" thickBot="1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s="1" customFormat="1" x14ac:dyDescent="0.25">
      <c r="A9" s="199" t="s">
        <v>7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1"/>
    </row>
    <row r="10" spans="1:14" s="1" customFormat="1" ht="30" x14ac:dyDescent="0.25">
      <c r="A10" s="54" t="s">
        <v>8</v>
      </c>
      <c r="B10" s="21" t="s">
        <v>9</v>
      </c>
      <c r="C10" s="21" t="s">
        <v>10</v>
      </c>
      <c r="D10" s="21" t="s">
        <v>11</v>
      </c>
      <c r="E10" s="21" t="s">
        <v>12</v>
      </c>
      <c r="F10" s="21" t="s">
        <v>13</v>
      </c>
      <c r="G10" s="21" t="s">
        <v>14</v>
      </c>
      <c r="H10" s="21" t="s">
        <v>15</v>
      </c>
      <c r="I10" s="21" t="s">
        <v>53</v>
      </c>
      <c r="J10" s="21" t="s">
        <v>21</v>
      </c>
      <c r="K10" s="21" t="s">
        <v>29</v>
      </c>
      <c r="L10" s="57" t="s">
        <v>11</v>
      </c>
      <c r="M10" s="27" t="s">
        <v>23</v>
      </c>
      <c r="N10" s="22" t="s">
        <v>24</v>
      </c>
    </row>
    <row r="11" spans="1:14" s="1" customFormat="1" ht="15.75" x14ac:dyDescent="0.25">
      <c r="A11" s="202">
        <v>1</v>
      </c>
      <c r="B11" s="14" t="s">
        <v>163</v>
      </c>
      <c r="C11" s="15">
        <v>1988</v>
      </c>
      <c r="D11" s="15" t="s">
        <v>112</v>
      </c>
      <c r="E11" s="15">
        <v>103</v>
      </c>
      <c r="F11" s="15">
        <v>105</v>
      </c>
      <c r="G11" s="15">
        <v>24</v>
      </c>
      <c r="H11" s="41" t="s">
        <v>164</v>
      </c>
      <c r="I11" s="11">
        <v>184</v>
      </c>
      <c r="J11" s="21">
        <f>I11*2</f>
        <v>368</v>
      </c>
      <c r="K11" s="11">
        <v>1</v>
      </c>
      <c r="L11" s="11">
        <v>2</v>
      </c>
      <c r="M11" s="11">
        <v>30</v>
      </c>
      <c r="N11" s="182" t="s">
        <v>144</v>
      </c>
    </row>
    <row r="12" spans="1:14" ht="15.75" x14ac:dyDescent="0.25">
      <c r="A12" s="202">
        <v>2</v>
      </c>
      <c r="B12" s="14" t="s">
        <v>130</v>
      </c>
      <c r="C12" s="15">
        <v>1985</v>
      </c>
      <c r="D12" s="15">
        <v>1</v>
      </c>
      <c r="E12" s="15">
        <v>121.3</v>
      </c>
      <c r="F12" s="16" t="s">
        <v>66</v>
      </c>
      <c r="G12" s="55">
        <v>28</v>
      </c>
      <c r="H12" s="11" t="s">
        <v>132</v>
      </c>
      <c r="I12" s="11">
        <v>171</v>
      </c>
      <c r="J12" s="21">
        <f>I12*2.5</f>
        <v>427.5</v>
      </c>
      <c r="K12" s="11">
        <v>1</v>
      </c>
      <c r="L12" s="11">
        <v>1</v>
      </c>
      <c r="M12" s="11">
        <v>30</v>
      </c>
      <c r="N12" s="23" t="s">
        <v>133</v>
      </c>
    </row>
    <row r="13" spans="1:14" s="1" customFormat="1" x14ac:dyDescent="0.25">
      <c r="A13" s="203" t="s">
        <v>175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204"/>
    </row>
    <row r="14" spans="1:14" s="1" customFormat="1" ht="30" x14ac:dyDescent="0.25">
      <c r="A14" s="54" t="s">
        <v>8</v>
      </c>
      <c r="B14" s="21" t="s">
        <v>9</v>
      </c>
      <c r="C14" s="21" t="s">
        <v>10</v>
      </c>
      <c r="D14" s="21" t="s">
        <v>11</v>
      </c>
      <c r="E14" s="21" t="s">
        <v>12</v>
      </c>
      <c r="F14" s="21" t="s">
        <v>13</v>
      </c>
      <c r="G14" s="21" t="s">
        <v>14</v>
      </c>
      <c r="H14" s="21" t="s">
        <v>15</v>
      </c>
      <c r="I14" s="21" t="s">
        <v>53</v>
      </c>
      <c r="J14" s="21" t="s">
        <v>21</v>
      </c>
      <c r="K14" s="21" t="s">
        <v>29</v>
      </c>
      <c r="L14" s="57" t="s">
        <v>11</v>
      </c>
      <c r="M14" s="27" t="s">
        <v>23</v>
      </c>
      <c r="N14" s="22" t="s">
        <v>24</v>
      </c>
    </row>
    <row r="15" spans="1:14" ht="15.75" x14ac:dyDescent="0.25">
      <c r="A15" s="202">
        <v>1</v>
      </c>
      <c r="B15" s="10" t="s">
        <v>111</v>
      </c>
      <c r="C15" s="11">
        <v>2005</v>
      </c>
      <c r="D15" s="11" t="s">
        <v>112</v>
      </c>
      <c r="E15" s="11">
        <v>67.8</v>
      </c>
      <c r="F15" s="21">
        <v>68</v>
      </c>
      <c r="G15" s="11">
        <v>16</v>
      </c>
      <c r="H15" s="11" t="s">
        <v>113</v>
      </c>
      <c r="I15" s="11">
        <v>219</v>
      </c>
      <c r="J15" s="21">
        <f>I15*1.5</f>
        <v>328.5</v>
      </c>
      <c r="K15" s="11">
        <v>1</v>
      </c>
      <c r="L15" s="11">
        <v>1</v>
      </c>
      <c r="M15" s="11">
        <v>30</v>
      </c>
      <c r="N15" s="23" t="s">
        <v>114</v>
      </c>
    </row>
    <row r="16" spans="1:14" s="1" customFormat="1" ht="15.75" x14ac:dyDescent="0.25">
      <c r="A16" s="202">
        <v>2</v>
      </c>
      <c r="B16" s="10" t="s">
        <v>147</v>
      </c>
      <c r="C16" s="11">
        <v>2010</v>
      </c>
      <c r="D16" s="11" t="s">
        <v>112</v>
      </c>
      <c r="E16" s="11">
        <v>54.4</v>
      </c>
      <c r="F16" s="21">
        <v>58</v>
      </c>
      <c r="G16" s="11">
        <v>14</v>
      </c>
      <c r="H16" s="11" t="s">
        <v>118</v>
      </c>
      <c r="I16" s="11">
        <v>110</v>
      </c>
      <c r="J16" s="21">
        <f>I16*1</f>
        <v>110</v>
      </c>
      <c r="K16" s="11">
        <v>1</v>
      </c>
      <c r="L16" s="11"/>
      <c r="M16" s="11">
        <v>30</v>
      </c>
      <c r="N16" s="23" t="s">
        <v>119</v>
      </c>
    </row>
    <row r="17" spans="1:17" s="1" customFormat="1" x14ac:dyDescent="0.25">
      <c r="A17" s="203" t="s">
        <v>177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204"/>
    </row>
    <row r="18" spans="1:17" s="1" customFormat="1" ht="30" x14ac:dyDescent="0.25">
      <c r="A18" s="54" t="s">
        <v>8</v>
      </c>
      <c r="B18" s="21" t="s">
        <v>9</v>
      </c>
      <c r="C18" s="21" t="s">
        <v>10</v>
      </c>
      <c r="D18" s="21" t="s">
        <v>11</v>
      </c>
      <c r="E18" s="21" t="s">
        <v>12</v>
      </c>
      <c r="F18" s="21" t="s">
        <v>13</v>
      </c>
      <c r="G18" s="21" t="s">
        <v>14</v>
      </c>
      <c r="H18" s="21" t="s">
        <v>15</v>
      </c>
      <c r="I18" s="21" t="s">
        <v>53</v>
      </c>
      <c r="J18" s="21" t="s">
        <v>21</v>
      </c>
      <c r="K18" s="21" t="s">
        <v>29</v>
      </c>
      <c r="L18" s="57" t="s">
        <v>11</v>
      </c>
      <c r="M18" s="27" t="s">
        <v>23</v>
      </c>
      <c r="N18" s="22" t="s">
        <v>24</v>
      </c>
    </row>
    <row r="19" spans="1:17" s="1" customFormat="1" ht="15.75" x14ac:dyDescent="0.25">
      <c r="A19" s="202">
        <v>1</v>
      </c>
      <c r="B19" s="10" t="s">
        <v>157</v>
      </c>
      <c r="C19" s="11">
        <v>2005</v>
      </c>
      <c r="D19" s="11">
        <v>1</v>
      </c>
      <c r="E19" s="11">
        <v>65.5</v>
      </c>
      <c r="F19" s="11">
        <v>68</v>
      </c>
      <c r="G19" s="11">
        <v>16</v>
      </c>
      <c r="H19" s="11" t="s">
        <v>156</v>
      </c>
      <c r="I19" s="11">
        <v>133</v>
      </c>
      <c r="J19" s="11">
        <f>I19*1</f>
        <v>133</v>
      </c>
      <c r="K19" s="11">
        <v>1</v>
      </c>
      <c r="L19" s="11">
        <v>3</v>
      </c>
      <c r="M19" s="11">
        <v>30</v>
      </c>
      <c r="N19" s="23" t="s">
        <v>151</v>
      </c>
    </row>
    <row r="20" spans="1:17" x14ac:dyDescent="0.25">
      <c r="A20" s="203" t="s">
        <v>172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204"/>
    </row>
    <row r="21" spans="1:17" ht="30" x14ac:dyDescent="0.25">
      <c r="A21" s="54" t="s">
        <v>8</v>
      </c>
      <c r="B21" s="21" t="s">
        <v>9</v>
      </c>
      <c r="C21" s="21" t="s">
        <v>10</v>
      </c>
      <c r="D21" s="21" t="s">
        <v>11</v>
      </c>
      <c r="E21" s="21" t="s">
        <v>12</v>
      </c>
      <c r="F21" s="21" t="s">
        <v>13</v>
      </c>
      <c r="G21" s="21" t="s">
        <v>14</v>
      </c>
      <c r="H21" s="21" t="s">
        <v>15</v>
      </c>
      <c r="I21" s="21" t="s">
        <v>53</v>
      </c>
      <c r="J21" s="21" t="s">
        <v>21</v>
      </c>
      <c r="K21" s="21" t="s">
        <v>29</v>
      </c>
      <c r="L21" s="57" t="s">
        <v>11</v>
      </c>
      <c r="M21" s="27" t="s">
        <v>23</v>
      </c>
      <c r="N21" s="22" t="s">
        <v>24</v>
      </c>
    </row>
    <row r="22" spans="1:17" ht="15.75" x14ac:dyDescent="0.25">
      <c r="A22" s="202">
        <v>1</v>
      </c>
      <c r="B22" s="10" t="s">
        <v>94</v>
      </c>
      <c r="C22" s="11">
        <v>2014</v>
      </c>
      <c r="D22" s="11" t="s">
        <v>95</v>
      </c>
      <c r="E22" s="15">
        <v>28</v>
      </c>
      <c r="F22" s="21">
        <v>36</v>
      </c>
      <c r="G22" s="11">
        <v>4</v>
      </c>
      <c r="H22" s="11" t="s">
        <v>96</v>
      </c>
      <c r="I22" s="11">
        <v>216</v>
      </c>
      <c r="J22" s="21">
        <f>I22*0.6</f>
        <v>129.6</v>
      </c>
      <c r="K22" s="11">
        <v>2</v>
      </c>
      <c r="L22" s="11"/>
      <c r="M22" s="11">
        <v>27</v>
      </c>
      <c r="N22" s="23" t="s">
        <v>97</v>
      </c>
    </row>
    <row r="23" spans="1:17" ht="15.75" x14ac:dyDescent="0.25">
      <c r="A23" s="202">
        <v>2</v>
      </c>
      <c r="B23" s="14" t="s">
        <v>146</v>
      </c>
      <c r="C23" s="15">
        <v>2012</v>
      </c>
      <c r="D23" s="15" t="s">
        <v>112</v>
      </c>
      <c r="E23" s="15">
        <v>27.5</v>
      </c>
      <c r="F23" s="15">
        <v>36</v>
      </c>
      <c r="G23" s="15">
        <v>10</v>
      </c>
      <c r="H23" s="11" t="s">
        <v>135</v>
      </c>
      <c r="I23" s="11">
        <v>212</v>
      </c>
      <c r="J23" s="21">
        <f>I23*1</f>
        <v>212</v>
      </c>
      <c r="K23" s="11">
        <v>1</v>
      </c>
      <c r="L23" s="11"/>
      <c r="M23" s="11">
        <v>30</v>
      </c>
      <c r="N23" s="23" t="s">
        <v>119</v>
      </c>
    </row>
    <row r="24" spans="1:17" s="1" customFormat="1" x14ac:dyDescent="0.25">
      <c r="A24" s="203" t="s">
        <v>169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204"/>
    </row>
    <row r="25" spans="1:17" s="1" customFormat="1" ht="30" x14ac:dyDescent="0.25">
      <c r="A25" s="54" t="s">
        <v>8</v>
      </c>
      <c r="B25" s="21" t="s">
        <v>9</v>
      </c>
      <c r="C25" s="21" t="s">
        <v>10</v>
      </c>
      <c r="D25" s="21" t="s">
        <v>11</v>
      </c>
      <c r="E25" s="21" t="s">
        <v>12</v>
      </c>
      <c r="F25" s="21" t="s">
        <v>13</v>
      </c>
      <c r="G25" s="21" t="s">
        <v>14</v>
      </c>
      <c r="H25" s="21" t="s">
        <v>15</v>
      </c>
      <c r="I25" s="21" t="s">
        <v>53</v>
      </c>
      <c r="J25" s="21" t="s">
        <v>21</v>
      </c>
      <c r="K25" s="21" t="s">
        <v>29</v>
      </c>
      <c r="L25" s="57" t="s">
        <v>11</v>
      </c>
      <c r="M25" s="27" t="s">
        <v>23</v>
      </c>
      <c r="N25" s="22" t="s">
        <v>24</v>
      </c>
    </row>
    <row r="26" spans="1:17" s="1" customFormat="1" ht="16.5" thickBot="1" x14ac:dyDescent="0.3">
      <c r="A26" s="205">
        <v>1</v>
      </c>
      <c r="B26" s="206" t="s">
        <v>141</v>
      </c>
      <c r="C26" s="207">
        <v>2012</v>
      </c>
      <c r="D26" s="207" t="s">
        <v>112</v>
      </c>
      <c r="E26" s="207">
        <v>45</v>
      </c>
      <c r="F26" s="207">
        <v>48</v>
      </c>
      <c r="G26" s="207">
        <v>6</v>
      </c>
      <c r="H26" s="207" t="s">
        <v>139</v>
      </c>
      <c r="I26" s="207">
        <v>297</v>
      </c>
      <c r="J26" s="208">
        <f>I26*0.4</f>
        <v>118.80000000000001</v>
      </c>
      <c r="K26" s="207">
        <v>1</v>
      </c>
      <c r="L26" s="207"/>
      <c r="M26" s="207">
        <v>30</v>
      </c>
      <c r="N26" s="209" t="s">
        <v>142</v>
      </c>
    </row>
    <row r="27" spans="1:17" x14ac:dyDescent="0.2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</row>
    <row r="28" spans="1:17" s="80" customFormat="1" x14ac:dyDescent="0.25">
      <c r="B28" s="104" t="s">
        <v>196</v>
      </c>
      <c r="C28" s="104" t="s">
        <v>125</v>
      </c>
      <c r="D28" s="104"/>
      <c r="E28" s="104"/>
      <c r="F28" s="104"/>
      <c r="G28" s="104"/>
      <c r="H28" s="104"/>
      <c r="I28" s="104"/>
      <c r="J28" s="104" t="s">
        <v>197</v>
      </c>
      <c r="K28" s="104"/>
      <c r="L28" s="104"/>
      <c r="M28" s="104" t="s">
        <v>199</v>
      </c>
      <c r="N28" s="104"/>
      <c r="O28" s="104"/>
      <c r="P28" s="104"/>
      <c r="Q28" s="104"/>
    </row>
  </sheetData>
  <sortState ref="B41:N43">
    <sortCondition descending="1" ref="J41:J43"/>
  </sortState>
  <mergeCells count="11">
    <mergeCell ref="A24:N24"/>
    <mergeCell ref="A17:N17"/>
    <mergeCell ref="A7:N7"/>
    <mergeCell ref="A20:N20"/>
    <mergeCell ref="A13:N13"/>
    <mergeCell ref="A9:N9"/>
    <mergeCell ref="A1:B1"/>
    <mergeCell ref="A2:N2"/>
    <mergeCell ref="A3:N3"/>
    <mergeCell ref="A4:N4"/>
    <mergeCell ref="A6:N6"/>
  </mergeCells>
  <pageMargins left="0.7" right="0.7" top="0.75" bottom="0.75" header="0.3" footer="0.3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zoomScale="90" zoomScaleNormal="90" workbookViewId="0">
      <selection activeCell="H53" sqref="H53"/>
    </sheetView>
  </sheetViews>
  <sheetFormatPr defaultRowHeight="15" x14ac:dyDescent="0.25"/>
  <cols>
    <col min="1" max="1" width="5.85546875" customWidth="1"/>
    <col min="2" max="2" width="23.85546875" bestFit="1" customWidth="1"/>
    <col min="3" max="3" width="8.7109375" customWidth="1"/>
    <col min="4" max="4" width="8.28515625" customWidth="1"/>
    <col min="5" max="5" width="8.7109375" customWidth="1"/>
    <col min="6" max="6" width="8.42578125" customWidth="1"/>
    <col min="7" max="7" width="7.7109375" customWidth="1"/>
    <col min="8" max="8" width="26.85546875" customWidth="1"/>
    <col min="9" max="11" width="9.140625" customWidth="1"/>
    <col min="12" max="12" width="6.5703125" customWidth="1"/>
    <col min="13" max="13" width="5.7109375" bestFit="1" customWidth="1"/>
    <col min="14" max="14" width="7.7109375" style="1" bestFit="1" customWidth="1"/>
    <col min="15" max="15" width="10.140625" customWidth="1"/>
    <col min="16" max="16" width="21.140625" bestFit="1" customWidth="1"/>
  </cols>
  <sheetData>
    <row r="1" spans="1:16" ht="15.75" x14ac:dyDescent="0.25">
      <c r="A1" s="107" t="s">
        <v>0</v>
      </c>
      <c r="B1" s="107"/>
      <c r="C1" s="2"/>
      <c r="D1" s="2"/>
      <c r="E1" s="2"/>
      <c r="F1" s="2"/>
      <c r="G1" s="2"/>
      <c r="H1" s="2"/>
      <c r="L1" s="3"/>
      <c r="P1" s="3" t="s">
        <v>1</v>
      </c>
    </row>
    <row r="2" spans="1:16" ht="20.25" x14ac:dyDescent="0.3">
      <c r="A2" s="108" t="s">
        <v>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16" ht="20.25" x14ac:dyDescent="0.3">
      <c r="A3" s="108" t="s">
        <v>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20.25" x14ac:dyDescent="0.25">
      <c r="A4" s="109" t="s">
        <v>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</row>
    <row r="5" spans="1:16" ht="15.75" x14ac:dyDescent="0.25">
      <c r="A5" s="4"/>
      <c r="B5" s="5"/>
      <c r="C5" s="5"/>
      <c r="D5" s="5"/>
      <c r="E5" s="5"/>
      <c r="F5" s="5"/>
      <c r="G5" s="5"/>
      <c r="H5" s="5"/>
    </row>
    <row r="6" spans="1:16" ht="15.75" x14ac:dyDescent="0.25">
      <c r="A6" s="110" t="s">
        <v>5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</row>
    <row r="7" spans="1:16" ht="15.75" x14ac:dyDescent="0.25">
      <c r="A7" s="112" t="s">
        <v>25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</row>
    <row r="8" spans="1:16" ht="16.5" thickBot="1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33"/>
      <c r="O8" s="6"/>
      <c r="P8" s="6"/>
    </row>
    <row r="9" spans="1:16" s="13" customFormat="1" ht="15.75" x14ac:dyDescent="0.25">
      <c r="A9" s="210" t="s">
        <v>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2"/>
    </row>
    <row r="10" spans="1:16" s="13" customFormat="1" ht="30" x14ac:dyDescent="0.25">
      <c r="A10" s="202" t="s">
        <v>8</v>
      </c>
      <c r="B10" s="8" t="s">
        <v>9</v>
      </c>
      <c r="C10" s="8" t="s">
        <v>10</v>
      </c>
      <c r="D10" s="8" t="s">
        <v>11</v>
      </c>
      <c r="E10" s="8" t="s">
        <v>12</v>
      </c>
      <c r="F10" s="8" t="s">
        <v>13</v>
      </c>
      <c r="G10" s="8" t="s">
        <v>14</v>
      </c>
      <c r="H10" s="8" t="s">
        <v>15</v>
      </c>
      <c r="I10" s="8" t="s">
        <v>26</v>
      </c>
      <c r="J10" s="8" t="s">
        <v>27</v>
      </c>
      <c r="K10" s="8" t="s">
        <v>28</v>
      </c>
      <c r="L10" s="8" t="s">
        <v>21</v>
      </c>
      <c r="M10" s="8" t="s">
        <v>29</v>
      </c>
      <c r="N10" s="45" t="s">
        <v>11</v>
      </c>
      <c r="O10" s="27" t="s">
        <v>23</v>
      </c>
      <c r="P10" s="213" t="s">
        <v>24</v>
      </c>
    </row>
    <row r="11" spans="1:16" s="13" customFormat="1" ht="15.75" x14ac:dyDescent="0.25">
      <c r="A11" s="214">
        <v>1</v>
      </c>
      <c r="B11" s="14" t="s">
        <v>34</v>
      </c>
      <c r="C11" s="15">
        <v>1989</v>
      </c>
      <c r="D11" s="15" t="s">
        <v>35</v>
      </c>
      <c r="E11" s="15">
        <v>72.5</v>
      </c>
      <c r="F11" s="16">
        <v>73</v>
      </c>
      <c r="G11" s="55">
        <v>28</v>
      </c>
      <c r="H11" s="15" t="s">
        <v>32</v>
      </c>
      <c r="I11" s="35"/>
      <c r="J11" s="55">
        <v>86</v>
      </c>
      <c r="K11" s="17"/>
      <c r="L11" s="17">
        <f>J11*2.5</f>
        <v>215</v>
      </c>
      <c r="M11" s="56">
        <v>1</v>
      </c>
      <c r="N11" s="56">
        <v>1</v>
      </c>
      <c r="O11" s="56">
        <v>30</v>
      </c>
      <c r="P11" s="215" t="s">
        <v>33</v>
      </c>
    </row>
    <row r="12" spans="1:16" s="13" customFormat="1" ht="15.75" x14ac:dyDescent="0.25">
      <c r="A12" s="214">
        <v>2</v>
      </c>
      <c r="B12" s="14" t="s">
        <v>165</v>
      </c>
      <c r="C12" s="15">
        <v>1999</v>
      </c>
      <c r="D12" s="15" t="s">
        <v>112</v>
      </c>
      <c r="E12" s="15">
        <v>68.599999999999994</v>
      </c>
      <c r="F12" s="48">
        <v>73</v>
      </c>
      <c r="G12" s="55">
        <v>16</v>
      </c>
      <c r="H12" s="15" t="s">
        <v>164</v>
      </c>
      <c r="I12" s="35"/>
      <c r="J12" s="36">
        <v>102</v>
      </c>
      <c r="K12" s="17"/>
      <c r="L12" s="17">
        <f>J12*1</f>
        <v>102</v>
      </c>
      <c r="M12" s="56">
        <v>2</v>
      </c>
      <c r="N12" s="56">
        <v>2</v>
      </c>
      <c r="O12" s="56">
        <v>27</v>
      </c>
      <c r="P12" s="216" t="s">
        <v>166</v>
      </c>
    </row>
    <row r="13" spans="1:16" s="13" customFormat="1" ht="15.75" x14ac:dyDescent="0.25">
      <c r="A13" s="214">
        <v>3</v>
      </c>
      <c r="B13" s="14" t="s">
        <v>30</v>
      </c>
      <c r="C13" s="15">
        <v>1986</v>
      </c>
      <c r="D13" s="15" t="s">
        <v>31</v>
      </c>
      <c r="E13" s="15">
        <v>74</v>
      </c>
      <c r="F13" s="16">
        <v>78</v>
      </c>
      <c r="G13" s="55">
        <v>24</v>
      </c>
      <c r="H13" s="15" t="s">
        <v>32</v>
      </c>
      <c r="I13" s="35"/>
      <c r="J13" s="55">
        <v>106</v>
      </c>
      <c r="K13" s="17"/>
      <c r="L13" s="17">
        <f>J13*2</f>
        <v>212</v>
      </c>
      <c r="M13" s="56">
        <v>1</v>
      </c>
      <c r="N13" s="56">
        <v>1</v>
      </c>
      <c r="O13" s="56">
        <v>30</v>
      </c>
      <c r="P13" s="215" t="s">
        <v>33</v>
      </c>
    </row>
    <row r="14" spans="1:16" s="13" customFormat="1" ht="17.25" customHeight="1" x14ac:dyDescent="0.25">
      <c r="A14" s="214">
        <v>4</v>
      </c>
      <c r="B14" s="14" t="s">
        <v>152</v>
      </c>
      <c r="C14" s="15">
        <v>1988</v>
      </c>
      <c r="D14" s="15" t="s">
        <v>31</v>
      </c>
      <c r="E14" s="15">
        <v>91</v>
      </c>
      <c r="F14" s="48">
        <v>95</v>
      </c>
      <c r="G14" s="55">
        <v>40</v>
      </c>
      <c r="H14" s="15" t="s">
        <v>153</v>
      </c>
      <c r="I14" s="35"/>
      <c r="J14" s="36">
        <v>71</v>
      </c>
      <c r="K14" s="17"/>
      <c r="L14" s="17">
        <f>J14*3.5</f>
        <v>248.5</v>
      </c>
      <c r="M14" s="56">
        <v>1</v>
      </c>
      <c r="N14" s="78" t="s">
        <v>35</v>
      </c>
      <c r="O14" s="56">
        <v>30</v>
      </c>
      <c r="P14" s="216" t="s">
        <v>144</v>
      </c>
    </row>
    <row r="15" spans="1:16" s="13" customFormat="1" ht="15.75" x14ac:dyDescent="0.25">
      <c r="A15" s="214">
        <v>5</v>
      </c>
      <c r="B15" s="14" t="s">
        <v>36</v>
      </c>
      <c r="C15" s="15">
        <v>1992</v>
      </c>
      <c r="D15" s="15" t="s">
        <v>37</v>
      </c>
      <c r="E15" s="15">
        <v>101</v>
      </c>
      <c r="F15" s="16">
        <v>105</v>
      </c>
      <c r="G15" s="55">
        <v>32</v>
      </c>
      <c r="H15" s="15" t="s">
        <v>38</v>
      </c>
      <c r="I15" s="35"/>
      <c r="J15" s="55">
        <v>84</v>
      </c>
      <c r="K15" s="17"/>
      <c r="L15" s="17">
        <f>J15*3</f>
        <v>252</v>
      </c>
      <c r="M15" s="56">
        <v>1</v>
      </c>
      <c r="N15" s="78" t="s">
        <v>31</v>
      </c>
      <c r="O15" s="56">
        <v>30</v>
      </c>
      <c r="P15" s="215" t="s">
        <v>39</v>
      </c>
    </row>
    <row r="16" spans="1:16" s="13" customFormat="1" ht="15.75" x14ac:dyDescent="0.25">
      <c r="A16" s="214">
        <v>6</v>
      </c>
      <c r="B16" s="14" t="s">
        <v>130</v>
      </c>
      <c r="C16" s="15">
        <v>1985</v>
      </c>
      <c r="D16" s="15">
        <v>1</v>
      </c>
      <c r="E16" s="15">
        <v>121.3</v>
      </c>
      <c r="F16" s="48" t="s">
        <v>66</v>
      </c>
      <c r="G16" s="55">
        <v>40</v>
      </c>
      <c r="H16" s="38" t="s">
        <v>159</v>
      </c>
      <c r="I16" s="35"/>
      <c r="J16" s="55">
        <v>69</v>
      </c>
      <c r="K16" s="17"/>
      <c r="L16" s="17">
        <f>J16*3.5</f>
        <v>241.5</v>
      </c>
      <c r="M16" s="56">
        <v>1</v>
      </c>
      <c r="N16" s="78" t="s">
        <v>83</v>
      </c>
      <c r="O16" s="56">
        <v>30</v>
      </c>
      <c r="P16" s="216" t="s">
        <v>131</v>
      </c>
    </row>
    <row r="17" spans="1:16" s="13" customFormat="1" ht="15.75" x14ac:dyDescent="0.25">
      <c r="A17" s="217" t="s">
        <v>40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218"/>
    </row>
    <row r="18" spans="1:16" s="13" customFormat="1" ht="30" x14ac:dyDescent="0.25">
      <c r="A18" s="202" t="s">
        <v>8</v>
      </c>
      <c r="B18" s="8" t="s">
        <v>9</v>
      </c>
      <c r="C18" s="8" t="s">
        <v>10</v>
      </c>
      <c r="D18" s="8" t="s">
        <v>11</v>
      </c>
      <c r="E18" s="8" t="s">
        <v>12</v>
      </c>
      <c r="F18" s="8" t="s">
        <v>13</v>
      </c>
      <c r="G18" s="8" t="s">
        <v>14</v>
      </c>
      <c r="H18" s="8" t="s">
        <v>15</v>
      </c>
      <c r="I18" s="8" t="s">
        <v>26</v>
      </c>
      <c r="J18" s="8" t="s">
        <v>27</v>
      </c>
      <c r="K18" s="8" t="s">
        <v>28</v>
      </c>
      <c r="L18" s="8" t="s">
        <v>21</v>
      </c>
      <c r="M18" s="8" t="s">
        <v>29</v>
      </c>
      <c r="N18" s="45" t="s">
        <v>11</v>
      </c>
      <c r="O18" s="27" t="s">
        <v>23</v>
      </c>
      <c r="P18" s="213" t="s">
        <v>24</v>
      </c>
    </row>
    <row r="19" spans="1:16" s="13" customFormat="1" ht="15.75" x14ac:dyDescent="0.25">
      <c r="A19" s="214">
        <v>1</v>
      </c>
      <c r="B19" s="14" t="s">
        <v>43</v>
      </c>
      <c r="C19" s="15">
        <v>2002</v>
      </c>
      <c r="D19" s="15" t="s">
        <v>37</v>
      </c>
      <c r="E19" s="15">
        <v>65.8</v>
      </c>
      <c r="F19" s="16">
        <v>68</v>
      </c>
      <c r="G19" s="55">
        <v>16</v>
      </c>
      <c r="H19" s="15" t="s">
        <v>42</v>
      </c>
      <c r="I19" s="35"/>
      <c r="J19" s="55">
        <v>74</v>
      </c>
      <c r="K19" s="17"/>
      <c r="L19" s="17">
        <f>J19*1.5</f>
        <v>111</v>
      </c>
      <c r="M19" s="56">
        <v>1</v>
      </c>
      <c r="N19" s="56">
        <v>2</v>
      </c>
      <c r="O19" s="56">
        <v>30</v>
      </c>
      <c r="P19" s="215" t="s">
        <v>44</v>
      </c>
    </row>
    <row r="20" spans="1:16" s="13" customFormat="1" ht="15.75" x14ac:dyDescent="0.25">
      <c r="A20" s="214">
        <v>2</v>
      </c>
      <c r="B20" s="14" t="s">
        <v>41</v>
      </c>
      <c r="C20" s="15">
        <v>1992</v>
      </c>
      <c r="D20" s="15" t="s">
        <v>37</v>
      </c>
      <c r="E20" s="15">
        <v>89</v>
      </c>
      <c r="F20" s="16" t="s">
        <v>174</v>
      </c>
      <c r="G20" s="55">
        <v>16</v>
      </c>
      <c r="H20" s="15" t="s">
        <v>42</v>
      </c>
      <c r="I20" s="35"/>
      <c r="J20" s="55">
        <v>108</v>
      </c>
      <c r="K20" s="17"/>
      <c r="L20" s="17">
        <f>J20*1.5</f>
        <v>162</v>
      </c>
      <c r="M20" s="56">
        <v>1</v>
      </c>
      <c r="N20" s="56">
        <v>2</v>
      </c>
      <c r="O20" s="56">
        <v>30</v>
      </c>
      <c r="P20" s="215"/>
    </row>
    <row r="21" spans="1:16" s="13" customFormat="1" ht="15.75" x14ac:dyDescent="0.25">
      <c r="A21" s="214">
        <v>3</v>
      </c>
      <c r="B21" s="14" t="s">
        <v>93</v>
      </c>
      <c r="C21" s="15">
        <v>1986</v>
      </c>
      <c r="D21" s="15" t="s">
        <v>37</v>
      </c>
      <c r="E21" s="15">
        <v>61.3</v>
      </c>
      <c r="F21" s="16">
        <v>63</v>
      </c>
      <c r="G21" s="55">
        <v>14</v>
      </c>
      <c r="H21" s="15" t="s">
        <v>88</v>
      </c>
      <c r="I21" s="56">
        <v>104</v>
      </c>
      <c r="J21" s="36"/>
      <c r="K21" s="17"/>
      <c r="L21" s="17">
        <f>I21*1</f>
        <v>104</v>
      </c>
      <c r="M21" s="56">
        <v>1</v>
      </c>
      <c r="N21" s="56"/>
      <c r="O21" s="56">
        <v>30</v>
      </c>
      <c r="P21" s="216" t="s">
        <v>92</v>
      </c>
    </row>
    <row r="22" spans="1:16" s="13" customFormat="1" ht="15.75" x14ac:dyDescent="0.25">
      <c r="A22" s="217" t="s">
        <v>175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218"/>
    </row>
    <row r="23" spans="1:16" s="13" customFormat="1" ht="30" x14ac:dyDescent="0.25">
      <c r="A23" s="202" t="s">
        <v>8</v>
      </c>
      <c r="B23" s="8" t="s">
        <v>9</v>
      </c>
      <c r="C23" s="8" t="s">
        <v>10</v>
      </c>
      <c r="D23" s="8" t="s">
        <v>11</v>
      </c>
      <c r="E23" s="8" t="s">
        <v>12</v>
      </c>
      <c r="F23" s="8" t="s">
        <v>13</v>
      </c>
      <c r="G23" s="8" t="s">
        <v>14</v>
      </c>
      <c r="H23" s="8" t="s">
        <v>15</v>
      </c>
      <c r="I23" s="8" t="s">
        <v>26</v>
      </c>
      <c r="J23" s="8" t="s">
        <v>27</v>
      </c>
      <c r="K23" s="8" t="s">
        <v>28</v>
      </c>
      <c r="L23" s="8" t="s">
        <v>21</v>
      </c>
      <c r="M23" s="8" t="s">
        <v>29</v>
      </c>
      <c r="N23" s="45" t="s">
        <v>11</v>
      </c>
      <c r="O23" s="27" t="s">
        <v>23</v>
      </c>
      <c r="P23" s="213" t="s">
        <v>24</v>
      </c>
    </row>
    <row r="24" spans="1:16" s="13" customFormat="1" ht="15.75" x14ac:dyDescent="0.25">
      <c r="A24" s="214">
        <v>1</v>
      </c>
      <c r="B24" s="14" t="s">
        <v>129</v>
      </c>
      <c r="C24" s="15">
        <v>2008</v>
      </c>
      <c r="D24" s="15" t="s">
        <v>112</v>
      </c>
      <c r="E24" s="15">
        <v>65.5</v>
      </c>
      <c r="F24" s="48">
        <v>68</v>
      </c>
      <c r="G24" s="55">
        <v>16</v>
      </c>
      <c r="H24" s="15" t="s">
        <v>118</v>
      </c>
      <c r="I24" s="35">
        <v>150</v>
      </c>
      <c r="J24" s="36"/>
      <c r="K24" s="17"/>
      <c r="L24" s="17">
        <f>I24*2</f>
        <v>300</v>
      </c>
      <c r="M24" s="56">
        <v>1</v>
      </c>
      <c r="N24" s="56">
        <v>2</v>
      </c>
      <c r="O24" s="56">
        <v>30</v>
      </c>
      <c r="P24" s="216" t="s">
        <v>119</v>
      </c>
    </row>
    <row r="25" spans="1:16" s="13" customFormat="1" ht="15.75" x14ac:dyDescent="0.25">
      <c r="A25" s="217" t="s">
        <v>169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218"/>
    </row>
    <row r="26" spans="1:16" s="13" customFormat="1" ht="30" x14ac:dyDescent="0.25">
      <c r="A26" s="202" t="s">
        <v>8</v>
      </c>
      <c r="B26" s="8" t="s">
        <v>9</v>
      </c>
      <c r="C26" s="8" t="s">
        <v>10</v>
      </c>
      <c r="D26" s="8" t="s">
        <v>11</v>
      </c>
      <c r="E26" s="8" t="s">
        <v>12</v>
      </c>
      <c r="F26" s="8" t="s">
        <v>13</v>
      </c>
      <c r="G26" s="8" t="s">
        <v>14</v>
      </c>
      <c r="H26" s="8" t="s">
        <v>15</v>
      </c>
      <c r="I26" s="8" t="s">
        <v>26</v>
      </c>
      <c r="J26" s="8" t="s">
        <v>27</v>
      </c>
      <c r="K26" s="8" t="s">
        <v>28</v>
      </c>
      <c r="L26" s="8" t="s">
        <v>21</v>
      </c>
      <c r="M26" s="8" t="s">
        <v>29</v>
      </c>
      <c r="N26" s="45" t="s">
        <v>11</v>
      </c>
      <c r="O26" s="27" t="s">
        <v>23</v>
      </c>
      <c r="P26" s="213" t="s">
        <v>24</v>
      </c>
    </row>
    <row r="27" spans="1:16" s="13" customFormat="1" ht="15.75" x14ac:dyDescent="0.25">
      <c r="A27" s="214">
        <v>1</v>
      </c>
      <c r="B27" s="14" t="s">
        <v>127</v>
      </c>
      <c r="C27" s="15">
        <v>2011</v>
      </c>
      <c r="D27" s="15" t="s">
        <v>112</v>
      </c>
      <c r="E27" s="15">
        <v>55.5</v>
      </c>
      <c r="F27" s="16" t="s">
        <v>173</v>
      </c>
      <c r="G27" s="55">
        <v>12</v>
      </c>
      <c r="H27" s="15" t="s">
        <v>118</v>
      </c>
      <c r="I27" s="56">
        <v>110</v>
      </c>
      <c r="J27" s="36"/>
      <c r="K27" s="17"/>
      <c r="L27" s="17">
        <f>I27*1</f>
        <v>110</v>
      </c>
      <c r="M27" s="56">
        <v>1</v>
      </c>
      <c r="N27" s="56">
        <v>2</v>
      </c>
      <c r="O27" s="56">
        <v>30</v>
      </c>
      <c r="P27" s="216" t="s">
        <v>119</v>
      </c>
    </row>
    <row r="28" spans="1:16" s="13" customFormat="1" ht="15.75" x14ac:dyDescent="0.25">
      <c r="A28" s="217" t="s">
        <v>45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218"/>
    </row>
    <row r="29" spans="1:16" s="13" customFormat="1" ht="30" x14ac:dyDescent="0.25">
      <c r="A29" s="202" t="s">
        <v>8</v>
      </c>
      <c r="B29" s="8" t="s">
        <v>9</v>
      </c>
      <c r="C29" s="8" t="s">
        <v>10</v>
      </c>
      <c r="D29" s="8" t="s">
        <v>11</v>
      </c>
      <c r="E29" s="8" t="s">
        <v>12</v>
      </c>
      <c r="F29" s="8" t="s">
        <v>13</v>
      </c>
      <c r="G29" s="8" t="s">
        <v>14</v>
      </c>
      <c r="H29" s="8" t="s">
        <v>15</v>
      </c>
      <c r="I29" s="8" t="s">
        <v>26</v>
      </c>
      <c r="J29" s="8" t="s">
        <v>27</v>
      </c>
      <c r="K29" s="8" t="s">
        <v>28</v>
      </c>
      <c r="L29" s="8" t="s">
        <v>21</v>
      </c>
      <c r="M29" s="8" t="s">
        <v>29</v>
      </c>
      <c r="N29" s="45" t="s">
        <v>11</v>
      </c>
      <c r="O29" s="27" t="s">
        <v>23</v>
      </c>
      <c r="P29" s="213" t="s">
        <v>24</v>
      </c>
    </row>
    <row r="30" spans="1:16" s="13" customFormat="1" ht="15.75" x14ac:dyDescent="0.25">
      <c r="A30" s="214">
        <v>1</v>
      </c>
      <c r="B30" s="14" t="s">
        <v>46</v>
      </c>
      <c r="C30" s="15">
        <v>1981</v>
      </c>
      <c r="D30" s="15" t="s">
        <v>31</v>
      </c>
      <c r="E30" s="15">
        <v>73</v>
      </c>
      <c r="F30" s="16">
        <v>73</v>
      </c>
      <c r="G30" s="55">
        <v>24</v>
      </c>
      <c r="H30" s="15" t="s">
        <v>32</v>
      </c>
      <c r="I30" s="35"/>
      <c r="J30" s="55">
        <v>92</v>
      </c>
      <c r="K30" s="17"/>
      <c r="L30" s="17">
        <f>J30*2</f>
        <v>184</v>
      </c>
      <c r="M30" s="56">
        <v>1</v>
      </c>
      <c r="N30" s="56">
        <v>2</v>
      </c>
      <c r="O30" s="56">
        <v>30</v>
      </c>
      <c r="P30" s="215" t="s">
        <v>33</v>
      </c>
    </row>
    <row r="31" spans="1:16" s="13" customFormat="1" ht="15.75" x14ac:dyDescent="0.25">
      <c r="A31" s="214">
        <v>2</v>
      </c>
      <c r="B31" s="14" t="s">
        <v>47</v>
      </c>
      <c r="C31" s="15">
        <v>1973</v>
      </c>
      <c r="D31" s="15" t="s">
        <v>35</v>
      </c>
      <c r="E31" s="15">
        <v>101</v>
      </c>
      <c r="F31" s="16">
        <v>105</v>
      </c>
      <c r="G31" s="55">
        <v>28</v>
      </c>
      <c r="H31" s="15" t="s">
        <v>32</v>
      </c>
      <c r="I31" s="35"/>
      <c r="J31" s="55">
        <v>100</v>
      </c>
      <c r="K31" s="17"/>
      <c r="L31" s="17">
        <f>J31*2.5</f>
        <v>250</v>
      </c>
      <c r="M31" s="56">
        <v>1</v>
      </c>
      <c r="N31" s="56">
        <v>1</v>
      </c>
      <c r="O31" s="56">
        <v>30</v>
      </c>
      <c r="P31" s="215"/>
    </row>
    <row r="32" spans="1:16" s="13" customFormat="1" ht="15.75" x14ac:dyDescent="0.25">
      <c r="A32" s="217" t="s">
        <v>48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218"/>
    </row>
    <row r="33" spans="1:17" s="13" customFormat="1" ht="30" x14ac:dyDescent="0.25">
      <c r="A33" s="202" t="s">
        <v>8</v>
      </c>
      <c r="B33" s="8" t="s">
        <v>9</v>
      </c>
      <c r="C33" s="8" t="s">
        <v>10</v>
      </c>
      <c r="D33" s="8" t="s">
        <v>11</v>
      </c>
      <c r="E33" s="8" t="s">
        <v>12</v>
      </c>
      <c r="F33" s="8" t="s">
        <v>13</v>
      </c>
      <c r="G33" s="8" t="s">
        <v>14</v>
      </c>
      <c r="H33" s="8" t="s">
        <v>15</v>
      </c>
      <c r="I33" s="8" t="s">
        <v>26</v>
      </c>
      <c r="J33" s="8" t="s">
        <v>27</v>
      </c>
      <c r="K33" s="8" t="s">
        <v>28</v>
      </c>
      <c r="L33" s="8" t="s">
        <v>21</v>
      </c>
      <c r="M33" s="8" t="s">
        <v>29</v>
      </c>
      <c r="N33" s="45" t="s">
        <v>11</v>
      </c>
      <c r="O33" s="27" t="s">
        <v>23</v>
      </c>
      <c r="P33" s="213" t="s">
        <v>24</v>
      </c>
    </row>
    <row r="34" spans="1:17" s="13" customFormat="1" ht="15.75" x14ac:dyDescent="0.25">
      <c r="A34" s="214">
        <v>1</v>
      </c>
      <c r="B34" s="14" t="s">
        <v>49</v>
      </c>
      <c r="C34" s="15">
        <v>1970</v>
      </c>
      <c r="D34" s="15" t="s">
        <v>31</v>
      </c>
      <c r="E34" s="15">
        <v>71</v>
      </c>
      <c r="F34" s="16">
        <v>73</v>
      </c>
      <c r="G34" s="55">
        <v>32</v>
      </c>
      <c r="H34" s="15" t="s">
        <v>32</v>
      </c>
      <c r="I34" s="35"/>
      <c r="J34" s="55">
        <v>74</v>
      </c>
      <c r="K34" s="17"/>
      <c r="L34" s="17">
        <f>J34*3</f>
        <v>222</v>
      </c>
      <c r="M34" s="56">
        <v>2</v>
      </c>
      <c r="N34" s="56" t="s">
        <v>31</v>
      </c>
      <c r="O34" s="56">
        <v>27</v>
      </c>
      <c r="P34" s="215" t="s">
        <v>33</v>
      </c>
    </row>
    <row r="35" spans="1:17" s="13" customFormat="1" ht="15.75" x14ac:dyDescent="0.25">
      <c r="A35" s="214">
        <v>2</v>
      </c>
      <c r="B35" s="14" t="s">
        <v>87</v>
      </c>
      <c r="C35" s="15">
        <v>1970</v>
      </c>
      <c r="D35" s="15" t="s">
        <v>65</v>
      </c>
      <c r="E35" s="15">
        <v>88.15</v>
      </c>
      <c r="F35" s="16">
        <v>95</v>
      </c>
      <c r="G35" s="55">
        <v>20</v>
      </c>
      <c r="H35" s="15" t="s">
        <v>88</v>
      </c>
      <c r="I35" s="35"/>
      <c r="J35" s="55">
        <v>128</v>
      </c>
      <c r="K35" s="17"/>
      <c r="L35" s="17">
        <f>J35*1.5</f>
        <v>192</v>
      </c>
      <c r="M35" s="56">
        <v>1</v>
      </c>
      <c r="N35" s="56">
        <v>1</v>
      </c>
      <c r="O35" s="56">
        <v>30</v>
      </c>
      <c r="P35" s="215" t="s">
        <v>89</v>
      </c>
    </row>
    <row r="36" spans="1:17" s="13" customFormat="1" ht="15.75" x14ac:dyDescent="0.25">
      <c r="A36" s="217" t="s">
        <v>50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218"/>
    </row>
    <row r="37" spans="1:17" s="13" customFormat="1" ht="30" x14ac:dyDescent="0.25">
      <c r="A37" s="202" t="s">
        <v>8</v>
      </c>
      <c r="B37" s="8" t="s">
        <v>9</v>
      </c>
      <c r="C37" s="8" t="s">
        <v>10</v>
      </c>
      <c r="D37" s="8" t="s">
        <v>11</v>
      </c>
      <c r="E37" s="8" t="s">
        <v>12</v>
      </c>
      <c r="F37" s="8" t="s">
        <v>13</v>
      </c>
      <c r="G37" s="8" t="s">
        <v>14</v>
      </c>
      <c r="H37" s="8" t="s">
        <v>15</v>
      </c>
      <c r="I37" s="8" t="s">
        <v>26</v>
      </c>
      <c r="J37" s="8" t="s">
        <v>27</v>
      </c>
      <c r="K37" s="8" t="s">
        <v>28</v>
      </c>
      <c r="L37" s="8" t="s">
        <v>21</v>
      </c>
      <c r="M37" s="8" t="s">
        <v>29</v>
      </c>
      <c r="N37" s="45" t="s">
        <v>11</v>
      </c>
      <c r="O37" s="27" t="s">
        <v>23</v>
      </c>
      <c r="P37" s="213" t="s">
        <v>24</v>
      </c>
    </row>
    <row r="38" spans="1:17" s="13" customFormat="1" ht="15.75" x14ac:dyDescent="0.25">
      <c r="A38" s="214">
        <v>1</v>
      </c>
      <c r="B38" s="14" t="s">
        <v>51</v>
      </c>
      <c r="C38" s="15">
        <v>1957</v>
      </c>
      <c r="D38" s="15">
        <v>1</v>
      </c>
      <c r="E38" s="15">
        <v>84</v>
      </c>
      <c r="F38" s="16">
        <v>85</v>
      </c>
      <c r="G38" s="55">
        <v>24</v>
      </c>
      <c r="H38" s="15" t="s">
        <v>42</v>
      </c>
      <c r="I38" s="35"/>
      <c r="J38" s="55">
        <v>124</v>
      </c>
      <c r="K38" s="17"/>
      <c r="L38" s="17">
        <f>J38*2</f>
        <v>248</v>
      </c>
      <c r="M38" s="56">
        <v>1</v>
      </c>
      <c r="N38" s="56">
        <v>1</v>
      </c>
      <c r="O38" s="56">
        <v>30</v>
      </c>
      <c r="P38" s="215"/>
    </row>
    <row r="39" spans="1:17" s="13" customFormat="1" ht="15.75" x14ac:dyDescent="0.25">
      <c r="A39" s="217" t="s">
        <v>170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218"/>
    </row>
    <row r="40" spans="1:17" s="13" customFormat="1" ht="30" x14ac:dyDescent="0.25">
      <c r="A40" s="202" t="s">
        <v>8</v>
      </c>
      <c r="B40" s="8" t="s">
        <v>9</v>
      </c>
      <c r="C40" s="8" t="s">
        <v>10</v>
      </c>
      <c r="D40" s="8" t="s">
        <v>11</v>
      </c>
      <c r="E40" s="8" t="s">
        <v>12</v>
      </c>
      <c r="F40" s="8" t="s">
        <v>13</v>
      </c>
      <c r="G40" s="8" t="s">
        <v>14</v>
      </c>
      <c r="H40" s="8" t="s">
        <v>15</v>
      </c>
      <c r="I40" s="8" t="s">
        <v>26</v>
      </c>
      <c r="J40" s="8" t="s">
        <v>27</v>
      </c>
      <c r="K40" s="8" t="s">
        <v>28</v>
      </c>
      <c r="L40" s="8" t="s">
        <v>21</v>
      </c>
      <c r="M40" s="8" t="s">
        <v>29</v>
      </c>
      <c r="N40" s="45" t="s">
        <v>11</v>
      </c>
      <c r="O40" s="27" t="s">
        <v>23</v>
      </c>
      <c r="P40" s="213" t="s">
        <v>24</v>
      </c>
    </row>
    <row r="41" spans="1:17" s="13" customFormat="1" ht="15.75" x14ac:dyDescent="0.25">
      <c r="A41" s="214">
        <v>1</v>
      </c>
      <c r="B41" s="14" t="s">
        <v>143</v>
      </c>
      <c r="C41" s="15">
        <v>1980</v>
      </c>
      <c r="D41" s="15" t="s">
        <v>112</v>
      </c>
      <c r="E41" s="15">
        <v>51.1</v>
      </c>
      <c r="F41" s="16">
        <v>53</v>
      </c>
      <c r="G41" s="55">
        <v>16</v>
      </c>
      <c r="H41" s="15" t="s">
        <v>118</v>
      </c>
      <c r="I41" s="35">
        <v>131</v>
      </c>
      <c r="J41" s="36"/>
      <c r="K41" s="17"/>
      <c r="L41" s="17">
        <f>I41*1</f>
        <v>131</v>
      </c>
      <c r="M41" s="56">
        <v>1</v>
      </c>
      <c r="N41" s="56">
        <v>1</v>
      </c>
      <c r="O41" s="56">
        <v>30</v>
      </c>
      <c r="P41" s="216" t="s">
        <v>144</v>
      </c>
    </row>
    <row r="42" spans="1:17" s="13" customFormat="1" ht="15.75" x14ac:dyDescent="0.25">
      <c r="A42" s="214">
        <v>2</v>
      </c>
      <c r="B42" s="14" t="s">
        <v>91</v>
      </c>
      <c r="C42" s="15">
        <v>1975</v>
      </c>
      <c r="D42" s="15" t="s">
        <v>37</v>
      </c>
      <c r="E42" s="15">
        <v>63</v>
      </c>
      <c r="F42" s="16">
        <v>63</v>
      </c>
      <c r="G42" s="55">
        <v>16</v>
      </c>
      <c r="H42" s="15" t="s">
        <v>88</v>
      </c>
      <c r="I42" s="56">
        <v>153</v>
      </c>
      <c r="J42" s="36"/>
      <c r="K42" s="17"/>
      <c r="L42" s="17">
        <f>I42*1</f>
        <v>153</v>
      </c>
      <c r="M42" s="56">
        <v>1</v>
      </c>
      <c r="N42" s="56">
        <v>1</v>
      </c>
      <c r="O42" s="56">
        <v>30</v>
      </c>
      <c r="P42" s="216" t="s">
        <v>92</v>
      </c>
    </row>
    <row r="43" spans="1:17" s="13" customFormat="1" ht="15.75" x14ac:dyDescent="0.25">
      <c r="A43" s="217" t="s">
        <v>171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218"/>
    </row>
    <row r="44" spans="1:17" s="13" customFormat="1" ht="30" x14ac:dyDescent="0.25">
      <c r="A44" s="202" t="s">
        <v>8</v>
      </c>
      <c r="B44" s="8" t="s">
        <v>9</v>
      </c>
      <c r="C44" s="8" t="s">
        <v>10</v>
      </c>
      <c r="D44" s="8" t="s">
        <v>11</v>
      </c>
      <c r="E44" s="8" t="s">
        <v>12</v>
      </c>
      <c r="F44" s="8" t="s">
        <v>13</v>
      </c>
      <c r="G44" s="8" t="s">
        <v>14</v>
      </c>
      <c r="H44" s="8" t="s">
        <v>15</v>
      </c>
      <c r="I44" s="8" t="s">
        <v>26</v>
      </c>
      <c r="J44" s="8" t="s">
        <v>27</v>
      </c>
      <c r="K44" s="8" t="s">
        <v>28</v>
      </c>
      <c r="L44" s="8" t="s">
        <v>21</v>
      </c>
      <c r="M44" s="8" t="s">
        <v>29</v>
      </c>
      <c r="N44" s="45" t="s">
        <v>11</v>
      </c>
      <c r="O44" s="27" t="s">
        <v>23</v>
      </c>
      <c r="P44" s="213" t="s">
        <v>24</v>
      </c>
    </row>
    <row r="45" spans="1:17" s="13" customFormat="1" ht="15.75" x14ac:dyDescent="0.25">
      <c r="A45" s="214">
        <v>1</v>
      </c>
      <c r="B45" s="14" t="s">
        <v>137</v>
      </c>
      <c r="C45" s="15">
        <v>1965</v>
      </c>
      <c r="D45" s="15" t="s">
        <v>83</v>
      </c>
      <c r="E45" s="15">
        <v>63</v>
      </c>
      <c r="F45" s="16">
        <v>63</v>
      </c>
      <c r="G45" s="55">
        <v>16</v>
      </c>
      <c r="H45" s="15" t="s">
        <v>67</v>
      </c>
      <c r="I45" s="35">
        <v>189</v>
      </c>
      <c r="J45" s="36"/>
      <c r="K45" s="17"/>
      <c r="L45" s="17">
        <f>I45*1</f>
        <v>189</v>
      </c>
      <c r="M45" s="56">
        <v>1</v>
      </c>
      <c r="N45" s="56" t="s">
        <v>31</v>
      </c>
      <c r="O45" s="56">
        <v>30</v>
      </c>
      <c r="P45" s="216" t="s">
        <v>125</v>
      </c>
    </row>
    <row r="46" spans="1:17" s="13" customFormat="1" ht="16.5" thickBot="1" x14ac:dyDescent="0.3">
      <c r="A46" s="219">
        <v>2</v>
      </c>
      <c r="B46" s="220" t="s">
        <v>158</v>
      </c>
      <c r="C46" s="221">
        <v>1968</v>
      </c>
      <c r="D46" s="221">
        <v>1</v>
      </c>
      <c r="E46" s="221">
        <v>80</v>
      </c>
      <c r="F46" s="222" t="s">
        <v>174</v>
      </c>
      <c r="G46" s="223">
        <v>12</v>
      </c>
      <c r="H46" s="221" t="s">
        <v>150</v>
      </c>
      <c r="I46" s="224"/>
      <c r="J46" s="223">
        <v>107</v>
      </c>
      <c r="K46" s="225"/>
      <c r="L46" s="225">
        <f>J46*0.8</f>
        <v>85.600000000000009</v>
      </c>
      <c r="M46" s="226">
        <v>1</v>
      </c>
      <c r="N46" s="226">
        <v>2</v>
      </c>
      <c r="O46" s="226">
        <v>30</v>
      </c>
      <c r="P46" s="227" t="s">
        <v>151</v>
      </c>
    </row>
    <row r="47" spans="1:17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7" s="80" customFormat="1" x14ac:dyDescent="0.25">
      <c r="B48" s="104" t="s">
        <v>196</v>
      </c>
      <c r="C48" s="104" t="s">
        <v>125</v>
      </c>
      <c r="D48" s="104"/>
      <c r="E48" s="104"/>
      <c r="F48" s="104"/>
      <c r="G48" s="104"/>
      <c r="H48" s="104"/>
      <c r="I48" s="104"/>
      <c r="J48" s="104" t="s">
        <v>197</v>
      </c>
      <c r="K48" s="104"/>
      <c r="L48" s="104"/>
      <c r="M48" s="104" t="s">
        <v>199</v>
      </c>
      <c r="N48" s="104"/>
      <c r="O48" s="104"/>
      <c r="P48" s="104"/>
      <c r="Q48" s="104"/>
    </row>
    <row r="49" spans="1:16" s="50" customFormat="1" ht="15.6" customHeight="1" x14ac:dyDescent="0.25">
      <c r="A49" s="51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</row>
    <row r="50" spans="1:16" s="50" customFormat="1" ht="15.6" customHeight="1" x14ac:dyDescent="0.2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</row>
    <row r="51" spans="1:16" s="50" customFormat="1" ht="15.6" customHeight="1" x14ac:dyDescent="0.2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</row>
    <row r="52" spans="1:16" s="50" customFormat="1" ht="16.149999999999999" customHeight="1" x14ac:dyDescent="0.2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</row>
    <row r="53" spans="1:16" s="50" customFormat="1" ht="15.6" customHeight="1" x14ac:dyDescent="0.2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</row>
    <row r="54" spans="1:16" s="50" customFormat="1" ht="16.149999999999999" customHeight="1" x14ac:dyDescent="0.2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</row>
    <row r="55" spans="1:16" s="50" customFormat="1" x14ac:dyDescent="0.2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</row>
    <row r="56" spans="1:16" s="50" customFormat="1" ht="15.6" customHeight="1" x14ac:dyDescent="0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</row>
    <row r="57" spans="1:16" s="50" customFormat="1" x14ac:dyDescent="0.25"/>
    <row r="58" spans="1:16" s="50" customFormat="1" x14ac:dyDescent="0.25"/>
    <row r="59" spans="1:16" s="50" customFormat="1" x14ac:dyDescent="0.25"/>
    <row r="60" spans="1:16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6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6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1:16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1:16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1:16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1:16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1:16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1:16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1:16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1:16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1:16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1:16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</sheetData>
  <sortState ref="B14:P21">
    <sortCondition ref="C14:C21"/>
  </sortState>
  <mergeCells count="15">
    <mergeCell ref="A39:P39"/>
    <mergeCell ref="A43:P43"/>
    <mergeCell ref="A9:P9"/>
    <mergeCell ref="A22:P22"/>
    <mergeCell ref="A25:P25"/>
    <mergeCell ref="A36:P36"/>
    <mergeCell ref="A7:P7"/>
    <mergeCell ref="A28:P28"/>
    <mergeCell ref="A32:P32"/>
    <mergeCell ref="A17:P17"/>
    <mergeCell ref="A1:B1"/>
    <mergeCell ref="A2:P2"/>
    <mergeCell ref="A3:P3"/>
    <mergeCell ref="A4:P4"/>
    <mergeCell ref="A6:P6"/>
  </mergeCells>
  <pageMargins left="0.7" right="0.7" top="0.75" bottom="0.75" header="0.3" footer="0.3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zoomScale="85" workbookViewId="0">
      <selection activeCell="H11" sqref="H11"/>
    </sheetView>
  </sheetViews>
  <sheetFormatPr defaultRowHeight="15" x14ac:dyDescent="0.25"/>
  <cols>
    <col min="1" max="1" width="4.7109375" customWidth="1"/>
    <col min="2" max="2" width="23.140625" customWidth="1"/>
    <col min="3" max="3" width="8.7109375" customWidth="1"/>
    <col min="4" max="4" width="7.85546875" customWidth="1"/>
    <col min="5" max="5" width="7.7109375" customWidth="1"/>
    <col min="6" max="6" width="9.85546875" bestFit="1" customWidth="1"/>
    <col min="7" max="7" width="7.7109375" customWidth="1"/>
    <col min="8" max="8" width="23.5703125" customWidth="1"/>
    <col min="10" max="11" width="9.140625" customWidth="1"/>
    <col min="12" max="12" width="7.140625" customWidth="1"/>
    <col min="13" max="13" width="8.140625" customWidth="1"/>
    <col min="14" max="14" width="8.140625" style="1" customWidth="1"/>
    <col min="15" max="15" width="8.140625" customWidth="1"/>
    <col min="16" max="16" width="17.140625" customWidth="1"/>
  </cols>
  <sheetData>
    <row r="1" spans="1:16" ht="15.75" x14ac:dyDescent="0.25">
      <c r="A1" s="107" t="s">
        <v>0</v>
      </c>
      <c r="B1" s="107"/>
      <c r="C1" s="2"/>
      <c r="D1" s="2"/>
      <c r="E1" s="2"/>
      <c r="F1" s="2"/>
      <c r="G1" s="2"/>
      <c r="H1" s="2"/>
      <c r="L1" s="3"/>
      <c r="M1" s="3"/>
      <c r="N1" s="3"/>
      <c r="O1" s="3"/>
      <c r="P1" s="3" t="s">
        <v>1</v>
      </c>
    </row>
    <row r="2" spans="1:16" ht="20.25" x14ac:dyDescent="0.3">
      <c r="A2" s="108" t="s">
        <v>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16" ht="20.25" x14ac:dyDescent="0.3">
      <c r="A3" s="108" t="s">
        <v>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20.25" x14ac:dyDescent="0.3">
      <c r="A4" s="124" t="s">
        <v>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</row>
    <row r="5" spans="1:16" ht="15.75" x14ac:dyDescent="0.25">
      <c r="A5" s="4"/>
      <c r="B5" s="5"/>
      <c r="C5" s="5"/>
      <c r="D5" s="5"/>
      <c r="E5" s="5"/>
      <c r="F5" s="5"/>
      <c r="G5" s="5"/>
      <c r="H5" s="5"/>
    </row>
    <row r="6" spans="1:16" ht="15.75" x14ac:dyDescent="0.25">
      <c r="A6" s="110" t="s">
        <v>5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</row>
    <row r="7" spans="1:16" ht="15.75" x14ac:dyDescent="0.25">
      <c r="A7" s="112" t="s">
        <v>16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</row>
    <row r="8" spans="1:16" ht="16.5" thickBot="1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33"/>
      <c r="O8" s="6"/>
      <c r="P8" s="6"/>
    </row>
    <row r="9" spans="1:16" x14ac:dyDescent="0.25">
      <c r="A9" s="125" t="s">
        <v>7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7"/>
      <c r="O9" s="127"/>
      <c r="P9" s="128"/>
    </row>
    <row r="10" spans="1:16" ht="30.75" customHeight="1" x14ac:dyDescent="0.25">
      <c r="A10" s="18" t="s">
        <v>8</v>
      </c>
      <c r="B10" s="19" t="s">
        <v>9</v>
      </c>
      <c r="C10" s="19" t="s">
        <v>10</v>
      </c>
      <c r="D10" s="19" t="s">
        <v>11</v>
      </c>
      <c r="E10" s="19" t="s">
        <v>12</v>
      </c>
      <c r="F10" s="19" t="s">
        <v>13</v>
      </c>
      <c r="G10" s="19" t="s">
        <v>14</v>
      </c>
      <c r="H10" s="19" t="s">
        <v>15</v>
      </c>
      <c r="I10" s="21" t="s">
        <v>61</v>
      </c>
      <c r="J10" s="21" t="s">
        <v>62</v>
      </c>
      <c r="K10" s="21" t="s">
        <v>63</v>
      </c>
      <c r="L10" s="19" t="s">
        <v>21</v>
      </c>
      <c r="M10" s="19" t="s">
        <v>29</v>
      </c>
      <c r="N10" s="106" t="s">
        <v>11</v>
      </c>
      <c r="O10" s="9" t="s">
        <v>23</v>
      </c>
      <c r="P10" s="20" t="s">
        <v>24</v>
      </c>
    </row>
    <row r="11" spans="1:16" s="13" customFormat="1" ht="15.75" x14ac:dyDescent="0.25">
      <c r="A11" s="34">
        <v>1</v>
      </c>
      <c r="B11" s="10" t="s">
        <v>69</v>
      </c>
      <c r="C11" s="11">
        <v>1993</v>
      </c>
      <c r="D11" s="11" t="s">
        <v>31</v>
      </c>
      <c r="E11" s="11">
        <v>76</v>
      </c>
      <c r="F11" s="12">
        <v>78</v>
      </c>
      <c r="G11" s="11">
        <v>28</v>
      </c>
      <c r="H11" s="11" t="s">
        <v>32</v>
      </c>
      <c r="I11" s="11"/>
      <c r="J11" s="11"/>
      <c r="K11" s="16">
        <v>21</v>
      </c>
      <c r="L11" s="16" t="s">
        <v>176</v>
      </c>
      <c r="M11" s="16">
        <v>1</v>
      </c>
      <c r="N11" s="24"/>
      <c r="O11" s="24">
        <v>30</v>
      </c>
      <c r="P11" s="23" t="s">
        <v>33</v>
      </c>
    </row>
    <row r="12" spans="1:16" s="13" customFormat="1" ht="15.75" x14ac:dyDescent="0.25">
      <c r="A12" s="34">
        <v>2</v>
      </c>
      <c r="B12" s="10" t="s">
        <v>106</v>
      </c>
      <c r="C12" s="11">
        <v>1988</v>
      </c>
      <c r="D12" s="11" t="s">
        <v>31</v>
      </c>
      <c r="E12" s="11" t="s">
        <v>107</v>
      </c>
      <c r="F12" s="12">
        <v>105</v>
      </c>
      <c r="G12" s="11">
        <v>32</v>
      </c>
      <c r="H12" s="11" t="s">
        <v>88</v>
      </c>
      <c r="I12" s="11"/>
      <c r="J12" s="11"/>
      <c r="K12" s="16">
        <v>23</v>
      </c>
      <c r="L12" s="16" t="s">
        <v>176</v>
      </c>
      <c r="M12" s="16">
        <v>1</v>
      </c>
      <c r="N12" s="24"/>
      <c r="O12" s="24">
        <v>30</v>
      </c>
      <c r="P12" s="23" t="s">
        <v>108</v>
      </c>
    </row>
    <row r="13" spans="1:16" s="13" customFormat="1" ht="15.75" x14ac:dyDescent="0.25">
      <c r="A13" s="34">
        <v>3</v>
      </c>
      <c r="B13" s="10" t="s">
        <v>36</v>
      </c>
      <c r="C13" s="11">
        <v>1992</v>
      </c>
      <c r="D13" s="11" t="s">
        <v>37</v>
      </c>
      <c r="E13" s="11">
        <v>101</v>
      </c>
      <c r="F13" s="12">
        <v>105</v>
      </c>
      <c r="G13" s="11">
        <v>32</v>
      </c>
      <c r="H13" s="11" t="s">
        <v>38</v>
      </c>
      <c r="I13" s="11"/>
      <c r="J13" s="11"/>
      <c r="K13" s="16">
        <v>22</v>
      </c>
      <c r="L13" s="16" t="s">
        <v>176</v>
      </c>
      <c r="M13" s="16">
        <v>2</v>
      </c>
      <c r="N13" s="24"/>
      <c r="O13" s="24">
        <v>27</v>
      </c>
      <c r="P13" s="23" t="s">
        <v>39</v>
      </c>
    </row>
    <row r="14" spans="1:16" s="13" customFormat="1" ht="15.75" x14ac:dyDescent="0.25">
      <c r="A14" s="34">
        <v>4</v>
      </c>
      <c r="B14" s="10" t="s">
        <v>70</v>
      </c>
      <c r="C14" s="11">
        <v>1987</v>
      </c>
      <c r="D14" s="11" t="s">
        <v>37</v>
      </c>
      <c r="E14" s="11">
        <v>138</v>
      </c>
      <c r="F14" s="12" t="s">
        <v>66</v>
      </c>
      <c r="G14" s="11">
        <v>28</v>
      </c>
      <c r="H14" s="11" t="s">
        <v>71</v>
      </c>
      <c r="I14" s="11"/>
      <c r="J14" s="11"/>
      <c r="K14" s="16">
        <v>18</v>
      </c>
      <c r="L14" s="16" t="s">
        <v>176</v>
      </c>
      <c r="M14" s="16">
        <v>1</v>
      </c>
      <c r="N14" s="24"/>
      <c r="O14" s="24">
        <v>30</v>
      </c>
      <c r="P14" s="23" t="s">
        <v>72</v>
      </c>
    </row>
    <row r="15" spans="1:16" s="13" customFormat="1" ht="15.75" x14ac:dyDescent="0.25">
      <c r="A15" s="34">
        <v>5</v>
      </c>
      <c r="B15" s="10" t="s">
        <v>64</v>
      </c>
      <c r="C15" s="11">
        <v>1982</v>
      </c>
      <c r="D15" s="11" t="s">
        <v>65</v>
      </c>
      <c r="E15" s="11">
        <v>110</v>
      </c>
      <c r="F15" s="12" t="s">
        <v>66</v>
      </c>
      <c r="G15" s="11">
        <v>36</v>
      </c>
      <c r="H15" s="11" t="s">
        <v>67</v>
      </c>
      <c r="I15" s="11"/>
      <c r="J15" s="11"/>
      <c r="K15" s="16">
        <v>23</v>
      </c>
      <c r="L15" s="16" t="s">
        <v>176</v>
      </c>
      <c r="M15" s="16">
        <v>1</v>
      </c>
      <c r="N15" s="24"/>
      <c r="O15" s="24">
        <v>30</v>
      </c>
      <c r="P15" s="23" t="s">
        <v>68</v>
      </c>
    </row>
    <row r="16" spans="1:16" s="13" customFormat="1" ht="16.5" thickBot="1" x14ac:dyDescent="0.3">
      <c r="A16" s="34">
        <v>6</v>
      </c>
      <c r="B16" s="10" t="s">
        <v>106</v>
      </c>
      <c r="C16" s="11">
        <v>1987</v>
      </c>
      <c r="D16" s="11" t="s">
        <v>31</v>
      </c>
      <c r="E16" s="11" t="s">
        <v>107</v>
      </c>
      <c r="F16" s="12">
        <v>105</v>
      </c>
      <c r="G16" s="11">
        <v>24</v>
      </c>
      <c r="H16" s="11" t="s">
        <v>88</v>
      </c>
      <c r="I16" s="11">
        <v>105</v>
      </c>
      <c r="J16" s="11"/>
      <c r="K16" s="16"/>
      <c r="L16" s="16">
        <f>I16*2</f>
        <v>210</v>
      </c>
      <c r="M16" s="16">
        <v>1</v>
      </c>
      <c r="N16" s="24" t="s">
        <v>31</v>
      </c>
      <c r="O16" s="24">
        <v>30</v>
      </c>
      <c r="P16" s="23" t="s">
        <v>108</v>
      </c>
    </row>
    <row r="17" spans="1:17" x14ac:dyDescent="0.25">
      <c r="A17" s="125" t="s">
        <v>45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7"/>
      <c r="O17" s="127"/>
      <c r="P17" s="128"/>
    </row>
    <row r="18" spans="1:17" ht="30.75" customHeight="1" x14ac:dyDescent="0.25">
      <c r="A18" s="54" t="s">
        <v>8</v>
      </c>
      <c r="B18" s="21" t="s">
        <v>9</v>
      </c>
      <c r="C18" s="21" t="s">
        <v>10</v>
      </c>
      <c r="D18" s="21" t="s">
        <v>11</v>
      </c>
      <c r="E18" s="21" t="s">
        <v>12</v>
      </c>
      <c r="F18" s="21" t="s">
        <v>13</v>
      </c>
      <c r="G18" s="21" t="s">
        <v>14</v>
      </c>
      <c r="H18" s="21" t="s">
        <v>15</v>
      </c>
      <c r="I18" s="21" t="s">
        <v>61</v>
      </c>
      <c r="J18" s="21" t="s">
        <v>62</v>
      </c>
      <c r="K18" s="21" t="s">
        <v>63</v>
      </c>
      <c r="L18" s="21" t="s">
        <v>21</v>
      </c>
      <c r="M18" s="21" t="s">
        <v>29</v>
      </c>
      <c r="N18" s="106" t="s">
        <v>11</v>
      </c>
      <c r="O18" s="9" t="s">
        <v>23</v>
      </c>
      <c r="P18" s="22" t="s">
        <v>24</v>
      </c>
    </row>
    <row r="19" spans="1:17" s="13" customFormat="1" ht="16.5" thickBot="1" x14ac:dyDescent="0.3">
      <c r="A19" s="34">
        <v>1</v>
      </c>
      <c r="B19" s="10" t="s">
        <v>73</v>
      </c>
      <c r="C19" s="11">
        <v>1982</v>
      </c>
      <c r="D19" s="11" t="s">
        <v>37</v>
      </c>
      <c r="E19" s="11">
        <v>90.6</v>
      </c>
      <c r="F19" s="12">
        <v>95</v>
      </c>
      <c r="G19" s="11">
        <v>28</v>
      </c>
      <c r="H19" s="11" t="s">
        <v>74</v>
      </c>
      <c r="I19" s="11"/>
      <c r="J19" s="11"/>
      <c r="K19" s="16">
        <v>26</v>
      </c>
      <c r="L19" s="16" t="s">
        <v>176</v>
      </c>
      <c r="M19" s="16">
        <v>1</v>
      </c>
      <c r="N19" s="24"/>
      <c r="O19" s="24">
        <v>30</v>
      </c>
      <c r="P19" s="23" t="s">
        <v>75</v>
      </c>
    </row>
    <row r="20" spans="1:17" x14ac:dyDescent="0.25">
      <c r="A20" s="125" t="s">
        <v>48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7"/>
      <c r="O20" s="127"/>
      <c r="P20" s="128"/>
    </row>
    <row r="21" spans="1:17" ht="30.75" customHeight="1" x14ac:dyDescent="0.25">
      <c r="A21" s="54" t="s">
        <v>8</v>
      </c>
      <c r="B21" s="21" t="s">
        <v>9</v>
      </c>
      <c r="C21" s="21" t="s">
        <v>10</v>
      </c>
      <c r="D21" s="21" t="s">
        <v>11</v>
      </c>
      <c r="E21" s="21" t="s">
        <v>12</v>
      </c>
      <c r="F21" s="21" t="s">
        <v>13</v>
      </c>
      <c r="G21" s="21" t="s">
        <v>14</v>
      </c>
      <c r="H21" s="21" t="s">
        <v>15</v>
      </c>
      <c r="I21" s="21" t="s">
        <v>61</v>
      </c>
      <c r="J21" s="21" t="s">
        <v>62</v>
      </c>
      <c r="K21" s="21" t="s">
        <v>63</v>
      </c>
      <c r="L21" s="21" t="s">
        <v>21</v>
      </c>
      <c r="M21" s="21" t="s">
        <v>29</v>
      </c>
      <c r="N21" s="106" t="s">
        <v>11</v>
      </c>
      <c r="O21" s="9" t="s">
        <v>23</v>
      </c>
      <c r="P21" s="22" t="s">
        <v>24</v>
      </c>
    </row>
    <row r="22" spans="1:17" s="13" customFormat="1" ht="15.75" x14ac:dyDescent="0.25">
      <c r="A22" s="34">
        <v>1</v>
      </c>
      <c r="B22" s="10" t="s">
        <v>76</v>
      </c>
      <c r="C22" s="11">
        <v>1966</v>
      </c>
      <c r="D22" s="11" t="s">
        <v>37</v>
      </c>
      <c r="E22" s="11">
        <v>77.099999999999994</v>
      </c>
      <c r="F22" s="12">
        <v>78</v>
      </c>
      <c r="G22" s="11">
        <v>28</v>
      </c>
      <c r="H22" s="11" t="s">
        <v>42</v>
      </c>
      <c r="I22" s="11"/>
      <c r="J22" s="11"/>
      <c r="K22" s="16">
        <v>13</v>
      </c>
      <c r="L22" s="16" t="s">
        <v>176</v>
      </c>
      <c r="M22" s="16">
        <v>1</v>
      </c>
      <c r="N22" s="24"/>
      <c r="O22" s="24">
        <v>30</v>
      </c>
      <c r="P22" s="23"/>
    </row>
    <row r="23" spans="1:17" s="13" customFormat="1" ht="16.5" thickBot="1" x14ac:dyDescent="0.3">
      <c r="A23" s="228">
        <v>2</v>
      </c>
      <c r="B23" s="206" t="s">
        <v>87</v>
      </c>
      <c r="C23" s="207">
        <v>1970</v>
      </c>
      <c r="D23" s="207" t="s">
        <v>65</v>
      </c>
      <c r="E23" s="207">
        <v>88</v>
      </c>
      <c r="F23" s="229">
        <v>95</v>
      </c>
      <c r="G23" s="207">
        <v>20</v>
      </c>
      <c r="H23" s="207" t="s">
        <v>88</v>
      </c>
      <c r="I23" s="207">
        <v>120</v>
      </c>
      <c r="J23" s="207"/>
      <c r="K23" s="230"/>
      <c r="L23" s="230">
        <f>I23*1.5</f>
        <v>180</v>
      </c>
      <c r="M23" s="230">
        <v>1</v>
      </c>
      <c r="N23" s="231">
        <v>1</v>
      </c>
      <c r="O23" s="231">
        <v>30</v>
      </c>
      <c r="P23" s="209" t="s">
        <v>109</v>
      </c>
    </row>
    <row r="25" spans="1:17" s="80" customFormat="1" x14ac:dyDescent="0.25">
      <c r="B25" s="104" t="s">
        <v>196</v>
      </c>
      <c r="C25" s="104" t="s">
        <v>125</v>
      </c>
      <c r="D25" s="104"/>
      <c r="E25" s="104"/>
      <c r="F25" s="104"/>
      <c r="G25" s="104"/>
      <c r="H25" s="104"/>
      <c r="I25" s="104"/>
      <c r="J25" s="104" t="s">
        <v>197</v>
      </c>
      <c r="K25" s="104"/>
      <c r="L25" s="104"/>
      <c r="M25" s="104" t="s">
        <v>199</v>
      </c>
      <c r="N25" s="104"/>
      <c r="O25" s="104"/>
      <c r="P25" s="104"/>
      <c r="Q25" s="104"/>
    </row>
  </sheetData>
  <mergeCells count="9">
    <mergeCell ref="A7:P7"/>
    <mergeCell ref="A9:P9"/>
    <mergeCell ref="A17:P17"/>
    <mergeCell ref="A20:P20"/>
    <mergeCell ref="A1:B1"/>
    <mergeCell ref="A2:P2"/>
    <mergeCell ref="A3:P3"/>
    <mergeCell ref="A4:P4"/>
    <mergeCell ref="A6:P6"/>
  </mergeCells>
  <pageMargins left="0.7" right="0.7" top="0.75" bottom="0.75" header="0.3" footer="0.3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zoomScale="89" zoomScaleNormal="89" workbookViewId="0">
      <selection activeCell="F13" sqref="F13"/>
    </sheetView>
  </sheetViews>
  <sheetFormatPr defaultRowHeight="15" x14ac:dyDescent="0.25"/>
  <cols>
    <col min="1" max="1" width="3.85546875" style="80" customWidth="1"/>
    <col min="2" max="2" width="29.28515625" style="80" customWidth="1"/>
    <col min="3" max="3" width="4.85546875" style="80" bestFit="1" customWidth="1"/>
    <col min="4" max="4" width="5.28515625" style="80" customWidth="1"/>
    <col min="5" max="5" width="7.28515625" style="80" customWidth="1"/>
    <col min="6" max="6" width="4.85546875" style="80" customWidth="1"/>
    <col min="7" max="7" width="5.85546875" style="80" customWidth="1"/>
    <col min="8" max="8" width="5.42578125" style="80" bestFit="1" customWidth="1"/>
    <col min="9" max="9" width="4.85546875" style="80" bestFit="1" customWidth="1"/>
    <col min="10" max="10" width="5.28515625" style="80" customWidth="1"/>
    <col min="11" max="11" width="5.42578125" style="80" bestFit="1" customWidth="1"/>
    <col min="12" max="12" width="5.28515625" style="80" customWidth="1"/>
    <col min="13" max="13" width="5.85546875" style="80" customWidth="1"/>
    <col min="14" max="14" width="5.42578125" style="80" bestFit="1" customWidth="1"/>
    <col min="15" max="15" width="4.85546875" style="80" bestFit="1" customWidth="1"/>
    <col min="16" max="16" width="5.85546875" style="80" customWidth="1"/>
    <col min="17" max="17" width="5.7109375" style="80" customWidth="1"/>
    <col min="18" max="18" width="4.85546875" style="80" bestFit="1" customWidth="1"/>
    <col min="19" max="19" width="5.85546875" style="80" customWidth="1"/>
    <col min="20" max="20" width="5.42578125" style="80" bestFit="1" customWidth="1"/>
    <col min="21" max="21" width="4.85546875" style="80" bestFit="1" customWidth="1"/>
    <col min="22" max="22" width="5" style="80" customWidth="1"/>
    <col min="23" max="23" width="5.42578125" style="80" bestFit="1" customWidth="1"/>
    <col min="24" max="25" width="10.5703125" style="80" customWidth="1"/>
    <col min="26" max="16384" width="9.140625" style="80"/>
  </cols>
  <sheetData>
    <row r="1" spans="1:27" ht="15.75" x14ac:dyDescent="0.25">
      <c r="A1" s="107" t="s">
        <v>0</v>
      </c>
      <c r="B1" s="107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3" t="s">
        <v>1</v>
      </c>
    </row>
    <row r="2" spans="1:27" ht="20.25" x14ac:dyDescent="0.3">
      <c r="A2" s="146" t="s">
        <v>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</row>
    <row r="3" spans="1:27" ht="20.25" x14ac:dyDescent="0.3">
      <c r="A3" s="146" t="s">
        <v>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</row>
    <row r="4" spans="1:27" ht="20.25" x14ac:dyDescent="0.3">
      <c r="A4" s="146" t="s">
        <v>186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</row>
    <row r="5" spans="1:27" ht="18.75" x14ac:dyDescent="0.3">
      <c r="A5" s="147" t="s">
        <v>187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</row>
    <row r="6" spans="1:27" ht="15.75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</row>
    <row r="7" spans="1:27" ht="15.75" x14ac:dyDescent="0.25">
      <c r="A7" s="148" t="s">
        <v>188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</row>
    <row r="8" spans="1:27" ht="15.75" thickBot="1" x14ac:dyDescent="0.3"/>
    <row r="9" spans="1:27" ht="18" customHeight="1" x14ac:dyDescent="0.25">
      <c r="A9" s="143" t="s">
        <v>8</v>
      </c>
      <c r="B9" s="135" t="s">
        <v>15</v>
      </c>
      <c r="C9" s="138" t="s">
        <v>189</v>
      </c>
      <c r="D9" s="139"/>
      <c r="E9" s="140"/>
      <c r="F9" s="138" t="s">
        <v>25</v>
      </c>
      <c r="G9" s="139"/>
      <c r="H9" s="140"/>
      <c r="I9" s="138" t="s">
        <v>16</v>
      </c>
      <c r="J9" s="139"/>
      <c r="K9" s="140"/>
      <c r="L9" s="138" t="s">
        <v>190</v>
      </c>
      <c r="M9" s="139"/>
      <c r="N9" s="140"/>
      <c r="O9" s="138" t="s">
        <v>6</v>
      </c>
      <c r="P9" s="139"/>
      <c r="Q9" s="140"/>
      <c r="R9" s="138" t="s">
        <v>191</v>
      </c>
      <c r="S9" s="139"/>
      <c r="T9" s="140"/>
      <c r="U9" s="138" t="s">
        <v>77</v>
      </c>
      <c r="V9" s="139"/>
      <c r="W9" s="140"/>
      <c r="X9" s="141" t="s">
        <v>192</v>
      </c>
      <c r="Y9" s="142"/>
      <c r="Z9" s="170" t="s">
        <v>193</v>
      </c>
      <c r="AA9" s="135" t="s">
        <v>29</v>
      </c>
    </row>
    <row r="10" spans="1:27" ht="15" customHeight="1" x14ac:dyDescent="0.25">
      <c r="A10" s="144"/>
      <c r="B10" s="136"/>
      <c r="C10" s="131" t="s">
        <v>194</v>
      </c>
      <c r="D10" s="164" t="s">
        <v>195</v>
      </c>
      <c r="E10" s="163" t="s">
        <v>21</v>
      </c>
      <c r="F10" s="133" t="s">
        <v>194</v>
      </c>
      <c r="G10" s="164" t="s">
        <v>195</v>
      </c>
      <c r="H10" s="163" t="s">
        <v>21</v>
      </c>
      <c r="I10" s="133" t="s">
        <v>194</v>
      </c>
      <c r="J10" s="164" t="s">
        <v>195</v>
      </c>
      <c r="K10" s="163" t="s">
        <v>21</v>
      </c>
      <c r="L10" s="133" t="s">
        <v>194</v>
      </c>
      <c r="M10" s="129" t="s">
        <v>195</v>
      </c>
      <c r="N10" s="163" t="s">
        <v>21</v>
      </c>
      <c r="O10" s="133" t="s">
        <v>194</v>
      </c>
      <c r="P10" s="129" t="s">
        <v>195</v>
      </c>
      <c r="Q10" s="163" t="s">
        <v>21</v>
      </c>
      <c r="R10" s="133" t="s">
        <v>194</v>
      </c>
      <c r="S10" s="129" t="s">
        <v>195</v>
      </c>
      <c r="T10" s="163" t="s">
        <v>21</v>
      </c>
      <c r="U10" s="133" t="s">
        <v>194</v>
      </c>
      <c r="V10" s="129" t="s">
        <v>195</v>
      </c>
      <c r="W10" s="163" t="s">
        <v>21</v>
      </c>
      <c r="X10" s="162" t="s">
        <v>194</v>
      </c>
      <c r="Y10" s="161" t="s">
        <v>195</v>
      </c>
      <c r="Z10" s="171"/>
      <c r="AA10" s="136"/>
    </row>
    <row r="11" spans="1:27" ht="16.5" customHeight="1" thickBot="1" x14ac:dyDescent="0.3">
      <c r="A11" s="145"/>
      <c r="B11" s="137"/>
      <c r="C11" s="132"/>
      <c r="D11" s="160"/>
      <c r="E11" s="159"/>
      <c r="F11" s="134"/>
      <c r="G11" s="160"/>
      <c r="H11" s="159"/>
      <c r="I11" s="134"/>
      <c r="J11" s="160"/>
      <c r="K11" s="159"/>
      <c r="L11" s="134"/>
      <c r="M11" s="130"/>
      <c r="N11" s="159"/>
      <c r="O11" s="134"/>
      <c r="P11" s="130"/>
      <c r="Q11" s="159"/>
      <c r="R11" s="134"/>
      <c r="S11" s="130"/>
      <c r="T11" s="159"/>
      <c r="U11" s="134"/>
      <c r="V11" s="130"/>
      <c r="W11" s="159"/>
      <c r="X11" s="158"/>
      <c r="Y11" s="157"/>
      <c r="Z11" s="171"/>
      <c r="AA11" s="136"/>
    </row>
    <row r="12" spans="1:27" x14ac:dyDescent="0.25">
      <c r="A12" s="82">
        <v>1</v>
      </c>
      <c r="B12" s="165" t="s">
        <v>88</v>
      </c>
      <c r="C12" s="155"/>
      <c r="D12" s="154"/>
      <c r="E12" s="156"/>
      <c r="F12" s="155"/>
      <c r="G12" s="154">
        <v>2</v>
      </c>
      <c r="H12" s="156">
        <v>60</v>
      </c>
      <c r="I12" s="155">
        <v>2</v>
      </c>
      <c r="J12" s="154"/>
      <c r="K12" s="84">
        <v>60</v>
      </c>
      <c r="L12" s="155">
        <v>3</v>
      </c>
      <c r="M12" s="154">
        <v>3</v>
      </c>
      <c r="N12" s="84">
        <v>180</v>
      </c>
      <c r="O12" s="155"/>
      <c r="P12" s="154">
        <v>1</v>
      </c>
      <c r="Q12" s="156">
        <v>30</v>
      </c>
      <c r="R12" s="155"/>
      <c r="S12" s="154"/>
      <c r="T12" s="96"/>
      <c r="U12" s="155">
        <v>1</v>
      </c>
      <c r="V12" s="154"/>
      <c r="W12" s="96">
        <v>30</v>
      </c>
      <c r="X12" s="87">
        <f>C12+F12+I12+L12+O12+R12+U12</f>
        <v>6</v>
      </c>
      <c r="Y12" s="153">
        <f>D12+G12+J12+M12+P12+S12+V12</f>
        <v>6</v>
      </c>
      <c r="Z12" s="87">
        <f>E12+H12+K12+N12+Q12+T12+W12</f>
        <v>360</v>
      </c>
      <c r="AA12" s="88">
        <v>1</v>
      </c>
    </row>
    <row r="13" spans="1:27" x14ac:dyDescent="0.25">
      <c r="A13" s="89">
        <v>2</v>
      </c>
      <c r="B13" s="165" t="s">
        <v>135</v>
      </c>
      <c r="C13" s="90"/>
      <c r="D13" s="91">
        <v>2</v>
      </c>
      <c r="E13" s="83">
        <v>60</v>
      </c>
      <c r="F13" s="90"/>
      <c r="G13" s="91">
        <v>3</v>
      </c>
      <c r="H13" s="92">
        <v>90</v>
      </c>
      <c r="I13" s="90"/>
      <c r="J13" s="91"/>
      <c r="K13" s="84"/>
      <c r="L13" s="90">
        <v>2</v>
      </c>
      <c r="M13" s="91"/>
      <c r="N13" s="92">
        <v>60</v>
      </c>
      <c r="O13" s="90"/>
      <c r="P13" s="91">
        <v>1</v>
      </c>
      <c r="Q13" s="92">
        <v>30</v>
      </c>
      <c r="R13" s="90"/>
      <c r="S13" s="91"/>
      <c r="T13" s="152"/>
      <c r="U13" s="90">
        <v>1</v>
      </c>
      <c r="V13" s="91"/>
      <c r="W13" s="152">
        <v>30</v>
      </c>
      <c r="X13" s="85">
        <f>C13+F13+I13+L13+O13+R13+U13</f>
        <v>3</v>
      </c>
      <c r="Y13" s="86">
        <f>D13+G13+J13+M13+P13+S13+V13</f>
        <v>6</v>
      </c>
      <c r="Z13" s="93">
        <f>E13+H13+K13+N13+Q13+T13+W13</f>
        <v>270</v>
      </c>
      <c r="AA13" s="95">
        <v>2</v>
      </c>
    </row>
    <row r="14" spans="1:27" x14ac:dyDescent="0.25">
      <c r="A14" s="89">
        <v>3</v>
      </c>
      <c r="B14" s="165" t="s">
        <v>113</v>
      </c>
      <c r="C14" s="97"/>
      <c r="D14" s="98">
        <v>1</v>
      </c>
      <c r="E14" s="84">
        <v>30</v>
      </c>
      <c r="F14" s="97"/>
      <c r="G14" s="98"/>
      <c r="H14" s="84"/>
      <c r="I14" s="97"/>
      <c r="J14" s="98"/>
      <c r="K14" s="84"/>
      <c r="L14" s="97"/>
      <c r="M14" s="98"/>
      <c r="N14" s="84"/>
      <c r="O14" s="97"/>
      <c r="P14" s="98"/>
      <c r="Q14" s="92"/>
      <c r="R14" s="97"/>
      <c r="S14" s="98"/>
      <c r="T14" s="84"/>
      <c r="U14" s="97"/>
      <c r="V14" s="98">
        <v>5</v>
      </c>
      <c r="W14" s="84">
        <v>150</v>
      </c>
      <c r="X14" s="85">
        <f>C14+F14+I14+L14+O14+R14+U14</f>
        <v>0</v>
      </c>
      <c r="Y14" s="86">
        <f>D14+G14+J14+M14+P14+S14+V14</f>
        <v>6</v>
      </c>
      <c r="Z14" s="93">
        <f>E14+H14+K14+N14+Q14+T14+W14</f>
        <v>180</v>
      </c>
      <c r="AA14" s="95">
        <v>3</v>
      </c>
    </row>
    <row r="15" spans="1:27" ht="15.75" x14ac:dyDescent="0.25">
      <c r="A15" s="89">
        <v>4</v>
      </c>
      <c r="B15" s="166" t="s">
        <v>32</v>
      </c>
      <c r="C15" s="97"/>
      <c r="D15" s="98"/>
      <c r="E15" s="84"/>
      <c r="F15" s="97"/>
      <c r="G15" s="98">
        <v>5</v>
      </c>
      <c r="H15" s="84">
        <v>147</v>
      </c>
      <c r="I15" s="97">
        <v>1</v>
      </c>
      <c r="J15" s="98"/>
      <c r="K15" s="84">
        <v>30</v>
      </c>
      <c r="L15" s="97"/>
      <c r="M15" s="98"/>
      <c r="N15" s="84"/>
      <c r="O15" s="97"/>
      <c r="P15" s="98"/>
      <c r="Q15" s="84"/>
      <c r="R15" s="97"/>
      <c r="S15" s="98"/>
      <c r="T15" s="84"/>
      <c r="U15" s="97"/>
      <c r="V15" s="98"/>
      <c r="W15" s="84"/>
      <c r="X15" s="85">
        <f>C15+F15+I15+L15+O15+R15+U15</f>
        <v>1</v>
      </c>
      <c r="Y15" s="86">
        <f>D15+G15+J15+M15+P15+S15+V15</f>
        <v>5</v>
      </c>
      <c r="Z15" s="93">
        <f>E15+H15+K15+N15+Q15+T15+W15</f>
        <v>177</v>
      </c>
      <c r="AA15" s="95">
        <v>4</v>
      </c>
    </row>
    <row r="16" spans="1:27" x14ac:dyDescent="0.25">
      <c r="A16" s="89">
        <v>5</v>
      </c>
      <c r="B16" s="165" t="s">
        <v>67</v>
      </c>
      <c r="C16" s="90"/>
      <c r="D16" s="91"/>
      <c r="E16" s="92"/>
      <c r="F16" s="90"/>
      <c r="G16" s="91">
        <v>1</v>
      </c>
      <c r="H16" s="92">
        <v>30</v>
      </c>
      <c r="I16" s="90">
        <v>1</v>
      </c>
      <c r="J16" s="91"/>
      <c r="K16" s="84">
        <v>30</v>
      </c>
      <c r="L16" s="90"/>
      <c r="M16" s="91"/>
      <c r="N16" s="84"/>
      <c r="O16" s="90">
        <v>1</v>
      </c>
      <c r="P16" s="91">
        <v>1</v>
      </c>
      <c r="Q16" s="83">
        <v>60</v>
      </c>
      <c r="R16" s="90"/>
      <c r="S16" s="91"/>
      <c r="T16" s="84"/>
      <c r="U16" s="90">
        <v>1</v>
      </c>
      <c r="V16" s="91"/>
      <c r="W16" s="84">
        <v>30</v>
      </c>
      <c r="X16" s="85">
        <f>C16+F16+I16+L16+O16+R16+U16</f>
        <v>3</v>
      </c>
      <c r="Y16" s="86">
        <f>D16+G16+J16+M16+P16+S16+V16</f>
        <v>2</v>
      </c>
      <c r="Z16" s="93">
        <f>E16+H16+K16+N16+Q16+T16+W16</f>
        <v>150</v>
      </c>
      <c r="AA16" s="95">
        <v>5</v>
      </c>
    </row>
    <row r="17" spans="1:27" x14ac:dyDescent="0.25">
      <c r="A17" s="89">
        <v>6</v>
      </c>
      <c r="B17" s="165" t="s">
        <v>150</v>
      </c>
      <c r="C17" s="90"/>
      <c r="D17" s="91">
        <v>1</v>
      </c>
      <c r="E17" s="92">
        <v>30</v>
      </c>
      <c r="F17" s="90"/>
      <c r="G17" s="91">
        <v>1</v>
      </c>
      <c r="H17" s="84">
        <v>30</v>
      </c>
      <c r="I17" s="90">
        <v>1</v>
      </c>
      <c r="J17" s="91"/>
      <c r="K17" s="92">
        <v>27</v>
      </c>
      <c r="L17" s="90"/>
      <c r="M17" s="91"/>
      <c r="N17" s="92"/>
      <c r="O17" s="90"/>
      <c r="P17" s="91"/>
      <c r="Q17" s="84"/>
      <c r="R17" s="90"/>
      <c r="S17" s="91">
        <v>1</v>
      </c>
      <c r="T17" s="92">
        <v>30</v>
      </c>
      <c r="U17" s="90">
        <v>1</v>
      </c>
      <c r="V17" s="91"/>
      <c r="W17" s="92">
        <v>30</v>
      </c>
      <c r="X17" s="85">
        <f>C17+F17+I17+L17+O17+R17+U17</f>
        <v>2</v>
      </c>
      <c r="Y17" s="86">
        <f>D17+G17+J17+M17+P17+S17+V17</f>
        <v>3</v>
      </c>
      <c r="Z17" s="93">
        <f>E17+H17+K17+N17+Q17+T17+W17</f>
        <v>147</v>
      </c>
      <c r="AA17" s="95">
        <v>6</v>
      </c>
    </row>
    <row r="18" spans="1:27" ht="15.75" x14ac:dyDescent="0.25">
      <c r="A18" s="89">
        <v>7</v>
      </c>
      <c r="B18" s="167" t="s">
        <v>132</v>
      </c>
      <c r="C18" s="97">
        <v>1</v>
      </c>
      <c r="D18" s="98"/>
      <c r="E18" s="152">
        <v>30</v>
      </c>
      <c r="F18" s="97"/>
      <c r="G18" s="98">
        <v>1</v>
      </c>
      <c r="H18" s="84">
        <v>30</v>
      </c>
      <c r="I18" s="97"/>
      <c r="J18" s="98"/>
      <c r="K18" s="84"/>
      <c r="L18" s="97"/>
      <c r="M18" s="98"/>
      <c r="N18" s="84"/>
      <c r="O18" s="97"/>
      <c r="P18" s="98"/>
      <c r="Q18" s="84"/>
      <c r="R18" s="97"/>
      <c r="S18" s="98"/>
      <c r="T18" s="84"/>
      <c r="U18" s="97"/>
      <c r="V18" s="98"/>
      <c r="W18" s="84"/>
      <c r="X18" s="85">
        <f>C18+F18+I18+L18+O18+R18+U18</f>
        <v>1</v>
      </c>
      <c r="Y18" s="86">
        <f>D18+G18+J18+M18+P18+S18+V18</f>
        <v>1</v>
      </c>
      <c r="Z18" s="93">
        <f>E18+H18+K18+N18+Q18+T18+W18</f>
        <v>60</v>
      </c>
      <c r="AA18" s="95">
        <v>7</v>
      </c>
    </row>
    <row r="19" spans="1:27" ht="15.75" x14ac:dyDescent="0.25">
      <c r="A19" s="89">
        <v>8</v>
      </c>
      <c r="B19" s="167" t="s">
        <v>164</v>
      </c>
      <c r="C19" s="97">
        <v>1</v>
      </c>
      <c r="D19" s="98"/>
      <c r="E19" s="84">
        <v>30</v>
      </c>
      <c r="F19" s="97"/>
      <c r="G19" s="98">
        <v>1</v>
      </c>
      <c r="H19" s="84">
        <v>27</v>
      </c>
      <c r="I19" s="97"/>
      <c r="J19" s="98"/>
      <c r="K19" s="84"/>
      <c r="L19" s="97"/>
      <c r="M19" s="98"/>
      <c r="N19" s="84"/>
      <c r="O19" s="97"/>
      <c r="P19" s="98"/>
      <c r="Q19" s="84"/>
      <c r="R19" s="97"/>
      <c r="S19" s="98"/>
      <c r="T19" s="84"/>
      <c r="U19" s="97"/>
      <c r="V19" s="98"/>
      <c r="W19" s="84"/>
      <c r="X19" s="93">
        <f>C19+F19+I19+L19+O19+R19+U19</f>
        <v>1</v>
      </c>
      <c r="Y19" s="94">
        <f>D19+G19+J19+M19+P19+S19+V19</f>
        <v>1</v>
      </c>
      <c r="Z19" s="93">
        <f>E19+H19+K19+N19+Q19+T19+W19</f>
        <v>57</v>
      </c>
      <c r="AA19" s="95">
        <v>8</v>
      </c>
    </row>
    <row r="20" spans="1:27" ht="15.75" x14ac:dyDescent="0.25">
      <c r="A20" s="89">
        <v>14</v>
      </c>
      <c r="B20" s="167" t="s">
        <v>71</v>
      </c>
      <c r="C20" s="97"/>
      <c r="D20" s="98"/>
      <c r="E20" s="84"/>
      <c r="F20" s="97"/>
      <c r="G20" s="98"/>
      <c r="H20" s="84"/>
      <c r="I20" s="97">
        <v>1</v>
      </c>
      <c r="J20" s="98"/>
      <c r="K20" s="84">
        <v>30</v>
      </c>
      <c r="L20" s="97"/>
      <c r="M20" s="98"/>
      <c r="N20" s="84"/>
      <c r="O20" s="97"/>
      <c r="P20" s="98"/>
      <c r="Q20" s="84"/>
      <c r="R20" s="97"/>
      <c r="S20" s="98"/>
      <c r="T20" s="84"/>
      <c r="U20" s="97"/>
      <c r="V20" s="98"/>
      <c r="W20" s="92"/>
      <c r="X20" s="93">
        <f>C20+F20+I20+L20+O20+R20+U20</f>
        <v>1</v>
      </c>
      <c r="Y20" s="94">
        <f>D20+G20+J20+M20+P20+S20+V20</f>
        <v>0</v>
      </c>
      <c r="Z20" s="93">
        <f>E20+H20+K20+N20+Q20+T20+W20</f>
        <v>30</v>
      </c>
      <c r="AA20" s="95">
        <v>9</v>
      </c>
    </row>
    <row r="21" spans="1:27" ht="15.75" x14ac:dyDescent="0.25">
      <c r="A21" s="89">
        <v>15</v>
      </c>
      <c r="B21" s="167" t="s">
        <v>74</v>
      </c>
      <c r="C21" s="90"/>
      <c r="D21" s="91"/>
      <c r="E21" s="92"/>
      <c r="F21" s="90"/>
      <c r="G21" s="91"/>
      <c r="H21" s="92"/>
      <c r="I21" s="90">
        <v>1</v>
      </c>
      <c r="J21" s="91"/>
      <c r="K21" s="92">
        <v>30</v>
      </c>
      <c r="L21" s="90"/>
      <c r="M21" s="91"/>
      <c r="N21" s="84"/>
      <c r="O21" s="90"/>
      <c r="P21" s="91"/>
      <c r="Q21" s="92"/>
      <c r="R21" s="90"/>
      <c r="S21" s="91"/>
      <c r="T21" s="92"/>
      <c r="U21" s="90"/>
      <c r="V21" s="91"/>
      <c r="W21" s="92"/>
      <c r="X21" s="93">
        <f>C21+F21+I21+L21+O21+R21+U21</f>
        <v>1</v>
      </c>
      <c r="Y21" s="94">
        <f>D21+G21+J21+M21+P21+S21+V21</f>
        <v>0</v>
      </c>
      <c r="Z21" s="93">
        <f>E21+H21+K21+N21+Q21+T21+W21</f>
        <v>30</v>
      </c>
      <c r="AA21" s="95">
        <v>10</v>
      </c>
    </row>
    <row r="22" spans="1:27" x14ac:dyDescent="0.25">
      <c r="A22" s="89">
        <v>9</v>
      </c>
      <c r="B22" s="165" t="s">
        <v>84</v>
      </c>
      <c r="C22" s="97"/>
      <c r="D22" s="98"/>
      <c r="E22" s="84"/>
      <c r="F22" s="97"/>
      <c r="G22" s="98"/>
      <c r="H22" s="84"/>
      <c r="I22" s="97"/>
      <c r="J22" s="98"/>
      <c r="K22" s="84"/>
      <c r="L22" s="97"/>
      <c r="M22" s="98"/>
      <c r="N22" s="84"/>
      <c r="O22" s="97"/>
      <c r="P22" s="98"/>
      <c r="Q22" s="84"/>
      <c r="R22" s="97"/>
      <c r="S22" s="98"/>
      <c r="T22" s="84"/>
      <c r="U22" s="97"/>
      <c r="V22" s="98">
        <v>1</v>
      </c>
      <c r="W22" s="84">
        <v>30</v>
      </c>
      <c r="X22" s="93">
        <f>C22+F22+I22+L22+O22+R22+U22</f>
        <v>0</v>
      </c>
      <c r="Y22" s="94">
        <f>D22+G22+J22+M22+P22+S22+V22</f>
        <v>1</v>
      </c>
      <c r="Z22" s="93">
        <f>E22+H22+K22+N22+Q22+T22+W22</f>
        <v>30</v>
      </c>
      <c r="AA22" s="95">
        <v>11</v>
      </c>
    </row>
    <row r="23" spans="1:27" ht="15.75" x14ac:dyDescent="0.25">
      <c r="A23" s="89">
        <v>10</v>
      </c>
      <c r="B23" s="167" t="s">
        <v>59</v>
      </c>
      <c r="C23" s="90"/>
      <c r="D23" s="91"/>
      <c r="E23" s="92"/>
      <c r="F23" s="90"/>
      <c r="G23" s="91"/>
      <c r="H23" s="92"/>
      <c r="I23" s="90"/>
      <c r="J23" s="91"/>
      <c r="K23" s="92"/>
      <c r="L23" s="90"/>
      <c r="M23" s="91">
        <v>1</v>
      </c>
      <c r="N23" s="92">
        <v>30</v>
      </c>
      <c r="O23" s="90"/>
      <c r="P23" s="91"/>
      <c r="Q23" s="92"/>
      <c r="R23" s="90"/>
      <c r="S23" s="91"/>
      <c r="T23" s="92"/>
      <c r="U23" s="90"/>
      <c r="V23" s="91"/>
      <c r="W23" s="92"/>
      <c r="X23" s="93">
        <f>C23+F23+I23+L23+O23+R23+U23</f>
        <v>0</v>
      </c>
      <c r="Y23" s="94">
        <f>D23+G23+J23+M23+P23+S23+V23</f>
        <v>1</v>
      </c>
      <c r="Z23" s="93">
        <f>E23+H23+K23+N23+Q23+T23+W23</f>
        <v>30</v>
      </c>
      <c r="AA23" s="95">
        <v>12</v>
      </c>
    </row>
    <row r="24" spans="1:27" ht="15.75" x14ac:dyDescent="0.25">
      <c r="A24" s="89">
        <v>11</v>
      </c>
      <c r="B24" s="168" t="s">
        <v>149</v>
      </c>
      <c r="C24" s="97"/>
      <c r="D24" s="98"/>
      <c r="E24" s="84"/>
      <c r="F24" s="97"/>
      <c r="G24" s="98"/>
      <c r="H24" s="92"/>
      <c r="I24" s="97"/>
      <c r="J24" s="98"/>
      <c r="K24" s="84"/>
      <c r="L24" s="97"/>
      <c r="M24" s="98"/>
      <c r="N24" s="84"/>
      <c r="O24" s="97"/>
      <c r="P24" s="98">
        <v>1</v>
      </c>
      <c r="Q24" s="84">
        <v>30</v>
      </c>
      <c r="R24" s="97"/>
      <c r="S24" s="98"/>
      <c r="T24" s="84"/>
      <c r="U24" s="97"/>
      <c r="V24" s="98"/>
      <c r="W24" s="84"/>
      <c r="X24" s="93">
        <f>C24+F24+I24+L24+O24+R24+U24</f>
        <v>0</v>
      </c>
      <c r="Y24" s="94">
        <f>D24+G24+J24+M24+P24+S24+V24</f>
        <v>1</v>
      </c>
      <c r="Z24" s="93">
        <f>E24+H24+K24+N24+Q24+T24+W24</f>
        <v>30</v>
      </c>
      <c r="AA24" s="95">
        <v>13</v>
      </c>
    </row>
    <row r="25" spans="1:27" ht="15.75" x14ac:dyDescent="0.25">
      <c r="A25" s="89">
        <v>12</v>
      </c>
      <c r="B25" s="167" t="s">
        <v>139</v>
      </c>
      <c r="C25" s="97"/>
      <c r="D25" s="98">
        <v>1</v>
      </c>
      <c r="E25" s="84">
        <v>30</v>
      </c>
      <c r="F25" s="97"/>
      <c r="G25" s="98"/>
      <c r="H25" s="84"/>
      <c r="I25" s="97"/>
      <c r="J25" s="98"/>
      <c r="K25" s="84"/>
      <c r="L25" s="97"/>
      <c r="M25" s="98"/>
      <c r="N25" s="84"/>
      <c r="O25" s="97"/>
      <c r="P25" s="98"/>
      <c r="Q25" s="84"/>
      <c r="R25" s="97"/>
      <c r="S25" s="98"/>
      <c r="T25" s="84"/>
      <c r="U25" s="97"/>
      <c r="V25" s="98"/>
      <c r="W25" s="84"/>
      <c r="X25" s="93">
        <f>C25+F25+I25+L25+O25+R25+U25</f>
        <v>0</v>
      </c>
      <c r="Y25" s="94">
        <f>D25+G25+J25+M25+P25+S25+V25</f>
        <v>1</v>
      </c>
      <c r="Z25" s="93">
        <f>E25+H25+K25+N25+Q25+T25+W25</f>
        <v>30</v>
      </c>
      <c r="AA25" s="95">
        <v>14</v>
      </c>
    </row>
    <row r="26" spans="1:27" ht="16.5" thickBot="1" x14ac:dyDescent="0.3">
      <c r="A26" s="99">
        <v>13</v>
      </c>
      <c r="B26" s="169" t="s">
        <v>153</v>
      </c>
      <c r="C26" s="151"/>
      <c r="D26" s="150"/>
      <c r="E26" s="149"/>
      <c r="F26" s="151"/>
      <c r="G26" s="150">
        <v>1</v>
      </c>
      <c r="H26" s="100">
        <v>30</v>
      </c>
      <c r="I26" s="151"/>
      <c r="J26" s="150"/>
      <c r="K26" s="149"/>
      <c r="L26" s="151"/>
      <c r="M26" s="150"/>
      <c r="N26" s="149"/>
      <c r="O26" s="151"/>
      <c r="P26" s="150"/>
      <c r="Q26" s="149"/>
      <c r="R26" s="151"/>
      <c r="S26" s="150"/>
      <c r="T26" s="149"/>
      <c r="U26" s="151"/>
      <c r="V26" s="150"/>
      <c r="W26" s="100"/>
      <c r="X26" s="101">
        <f>C26+F26+I26+L26+O26+R26+U26</f>
        <v>0</v>
      </c>
      <c r="Y26" s="102">
        <f>D26+G26+J26+M26+P26+S26+V26</f>
        <v>1</v>
      </c>
      <c r="Z26" s="101">
        <f>E26+H26+K26+N26+Q26+T26+W26</f>
        <v>30</v>
      </c>
      <c r="AA26" s="103">
        <v>15</v>
      </c>
    </row>
    <row r="28" spans="1:27" x14ac:dyDescent="0.25">
      <c r="B28" s="104" t="s">
        <v>196</v>
      </c>
      <c r="C28" s="104" t="s">
        <v>125</v>
      </c>
      <c r="D28" s="104"/>
      <c r="E28" s="104"/>
      <c r="F28" s="104"/>
      <c r="G28" s="104"/>
      <c r="H28" s="104"/>
      <c r="I28" s="104"/>
      <c r="J28" s="104"/>
      <c r="K28" s="104"/>
      <c r="L28" s="104" t="s">
        <v>197</v>
      </c>
      <c r="M28" s="104"/>
      <c r="N28" s="104"/>
      <c r="O28" s="104"/>
      <c r="P28" s="104"/>
      <c r="Q28" s="104" t="s">
        <v>199</v>
      </c>
    </row>
  </sheetData>
  <mergeCells count="41">
    <mergeCell ref="A1:B1"/>
    <mergeCell ref="A2:AA2"/>
    <mergeCell ref="A3:AA3"/>
    <mergeCell ref="A4:AA4"/>
    <mergeCell ref="A5:AA5"/>
    <mergeCell ref="A7:AA7"/>
    <mergeCell ref="A9:A11"/>
    <mergeCell ref="B9:B11"/>
    <mergeCell ref="C9:E9"/>
    <mergeCell ref="F9:H9"/>
    <mergeCell ref="I9:K9"/>
    <mergeCell ref="L9:N9"/>
    <mergeCell ref="C10:C11"/>
    <mergeCell ref="D10:D11"/>
    <mergeCell ref="E10:E11"/>
    <mergeCell ref="F10:F11"/>
    <mergeCell ref="O9:Q9"/>
    <mergeCell ref="R9:T9"/>
    <mergeCell ref="U9:W9"/>
    <mergeCell ref="X9:Y9"/>
    <mergeCell ref="Z9:Z11"/>
    <mergeCell ref="AA9:AA11"/>
    <mergeCell ref="S10:S11"/>
    <mergeCell ref="T10:T11"/>
    <mergeCell ref="U10:U11"/>
    <mergeCell ref="V10:V11"/>
    <mergeCell ref="G10:G11"/>
    <mergeCell ref="H10:H11"/>
    <mergeCell ref="I10:I11"/>
    <mergeCell ref="J10:J11"/>
    <mergeCell ref="K10:K11"/>
    <mergeCell ref="L10:L11"/>
    <mergeCell ref="W10:W11"/>
    <mergeCell ref="X10:X11"/>
    <mergeCell ref="Y10:Y11"/>
    <mergeCell ref="M10:M11"/>
    <mergeCell ref="N10:N11"/>
    <mergeCell ref="O10:O11"/>
    <mergeCell ref="P10:P11"/>
    <mergeCell ref="Q10:Q11"/>
    <mergeCell ref="R10:R11"/>
  </mergeCells>
  <pageMargins left="0.7" right="0.7" top="0.75" bottom="0.75" header="0.3" footer="0.3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Гиревая гонка</vt:lpstr>
      <vt:lpstr>Троеборье</vt:lpstr>
      <vt:lpstr>ДЦ</vt:lpstr>
      <vt:lpstr>Двоеборье</vt:lpstr>
      <vt:lpstr>АГР</vt:lpstr>
      <vt:lpstr>Рывок</vt:lpstr>
      <vt:lpstr>Толчок</vt:lpstr>
      <vt:lpstr>Командный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Мвидео</dc:creator>
  <cp:lastModifiedBy>es</cp:lastModifiedBy>
  <cp:revision>1</cp:revision>
  <dcterms:created xsi:type="dcterms:W3CDTF">2015-06-05T18:19:34Z</dcterms:created>
  <dcterms:modified xsi:type="dcterms:W3CDTF">2023-11-17T18:17:02Z</dcterms:modified>
</cp:coreProperties>
</file>